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2" yWindow="720" windowWidth="21836" windowHeight="11507"/>
  </bookViews>
  <sheets>
    <sheet name="Registrations" sheetId="3" r:id="rId1"/>
    <sheet name="Market Share" sheetId="1" r:id="rId2"/>
    <sheet name="MS Changes" sheetId="4" state="hidden" r:id="rId3"/>
    <sheet name="Data" sheetId="2" state="hidden" r:id="rId4"/>
    <sheet name="Sheet1" sheetId="5" state="hidden" r:id="rId5"/>
  </sheets>
  <definedNames>
    <definedName name="CntPeriod">Registrations!$E$408</definedName>
    <definedName name="CntPeriodPrevYear">Registrations!$F$408</definedName>
    <definedName name="CntPrevYear">Registrations!#REF!</definedName>
    <definedName name="CntPrevYearAck">Registrations!$K$408</definedName>
    <definedName name="CntYearAck">Registrations!$J$408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Registrations!$B$409</definedName>
  </definedNames>
  <calcPr calcId="145621"/>
</workbook>
</file>

<file path=xl/calcChain.xml><?xml version="1.0" encoding="utf-8"?>
<calcChain xmlns="http://schemas.openxmlformats.org/spreadsheetml/2006/main">
  <c r="K408" i="3" l="1"/>
  <c r="N405" i="3" s="1"/>
  <c r="J408" i="3"/>
  <c r="M403" i="3" s="1"/>
  <c r="F408" i="3"/>
  <c r="I401" i="3" s="1"/>
  <c r="E408" i="3"/>
  <c r="H391" i="3" s="1"/>
  <c r="I406" i="3"/>
  <c r="H406" i="3"/>
  <c r="M406" i="3"/>
  <c r="C406" i="3"/>
  <c r="L406" i="3"/>
  <c r="G406" i="3"/>
  <c r="I405" i="3"/>
  <c r="H405" i="3"/>
  <c r="M405" i="3"/>
  <c r="C405" i="3"/>
  <c r="L405" i="3"/>
  <c r="G405" i="3"/>
  <c r="I404" i="3"/>
  <c r="H404" i="3"/>
  <c r="N404" i="3"/>
  <c r="M404" i="3"/>
  <c r="C404" i="3"/>
  <c r="L404" i="3"/>
  <c r="G404" i="3"/>
  <c r="I403" i="3"/>
  <c r="H403" i="3"/>
  <c r="N403" i="3"/>
  <c r="C403" i="3"/>
  <c r="L403" i="3"/>
  <c r="G403" i="3"/>
  <c r="I402" i="3"/>
  <c r="H402" i="3"/>
  <c r="M402" i="3"/>
  <c r="C402" i="3"/>
  <c r="L402" i="3"/>
  <c r="G402" i="3"/>
  <c r="H401" i="3"/>
  <c r="M401" i="3"/>
  <c r="C401" i="3"/>
  <c r="L401" i="3"/>
  <c r="G401" i="3"/>
  <c r="I400" i="3"/>
  <c r="H400" i="3"/>
  <c r="N400" i="3"/>
  <c r="C400" i="3"/>
  <c r="L400" i="3"/>
  <c r="G400" i="3"/>
  <c r="I399" i="3"/>
  <c r="H399" i="3"/>
  <c r="N399" i="3"/>
  <c r="M399" i="3"/>
  <c r="C399" i="3"/>
  <c r="L399" i="3"/>
  <c r="G399" i="3"/>
  <c r="I398" i="3"/>
  <c r="H398" i="3"/>
  <c r="C398" i="3"/>
  <c r="L398" i="3"/>
  <c r="G398" i="3"/>
  <c r="I397" i="3"/>
  <c r="H397" i="3"/>
  <c r="M397" i="3"/>
  <c r="C397" i="3"/>
  <c r="L397" i="3"/>
  <c r="G397" i="3"/>
  <c r="I396" i="3"/>
  <c r="H396" i="3"/>
  <c r="N396" i="3"/>
  <c r="M396" i="3"/>
  <c r="C396" i="3"/>
  <c r="L396" i="3"/>
  <c r="G396" i="3"/>
  <c r="I395" i="3"/>
  <c r="H395" i="3"/>
  <c r="N395" i="3"/>
  <c r="M395" i="3"/>
  <c r="C395" i="3"/>
  <c r="L395" i="3"/>
  <c r="G395" i="3"/>
  <c r="I394" i="3"/>
  <c r="H394" i="3"/>
  <c r="N394" i="3"/>
  <c r="C394" i="3"/>
  <c r="L394" i="3"/>
  <c r="G394" i="3"/>
  <c r="I393" i="3"/>
  <c r="H393" i="3"/>
  <c r="N393" i="3"/>
  <c r="M393" i="3"/>
  <c r="C393" i="3"/>
  <c r="L393" i="3"/>
  <c r="G393" i="3"/>
  <c r="I392" i="3"/>
  <c r="H392" i="3"/>
  <c r="C392" i="3"/>
  <c r="L392" i="3"/>
  <c r="G392" i="3"/>
  <c r="N391" i="3"/>
  <c r="M391" i="3"/>
  <c r="C391" i="3"/>
  <c r="L391" i="3"/>
  <c r="G391" i="3"/>
  <c r="H390" i="3"/>
  <c r="N390" i="3"/>
  <c r="M390" i="3"/>
  <c r="C390" i="3"/>
  <c r="L390" i="3"/>
  <c r="G390" i="3"/>
  <c r="I389" i="3"/>
  <c r="N389" i="3"/>
  <c r="M389" i="3"/>
  <c r="C389" i="3"/>
  <c r="L389" i="3"/>
  <c r="G389" i="3"/>
  <c r="I388" i="3"/>
  <c r="H388" i="3"/>
  <c r="N388" i="3"/>
  <c r="C388" i="3"/>
  <c r="L388" i="3"/>
  <c r="G388" i="3"/>
  <c r="I387" i="3"/>
  <c r="N387" i="3"/>
  <c r="C387" i="3"/>
  <c r="L387" i="3"/>
  <c r="G387" i="3"/>
  <c r="H386" i="3"/>
  <c r="N386" i="3"/>
  <c r="C386" i="3"/>
  <c r="L386" i="3"/>
  <c r="G386" i="3"/>
  <c r="I385" i="3"/>
  <c r="N385" i="3"/>
  <c r="M385" i="3"/>
  <c r="C385" i="3"/>
  <c r="L385" i="3"/>
  <c r="G385" i="3"/>
  <c r="I384" i="3"/>
  <c r="H384" i="3"/>
  <c r="N384" i="3"/>
  <c r="M384" i="3"/>
  <c r="C384" i="3"/>
  <c r="L384" i="3"/>
  <c r="G384" i="3"/>
  <c r="N383" i="3"/>
  <c r="M383" i="3"/>
  <c r="C383" i="3"/>
  <c r="L383" i="3"/>
  <c r="G383" i="3"/>
  <c r="H382" i="3"/>
  <c r="N382" i="3"/>
  <c r="M382" i="3"/>
  <c r="C382" i="3"/>
  <c r="L382" i="3"/>
  <c r="G382" i="3"/>
  <c r="I381" i="3"/>
  <c r="N381" i="3"/>
  <c r="M381" i="3"/>
  <c r="C381" i="3"/>
  <c r="L381" i="3"/>
  <c r="G381" i="3"/>
  <c r="I380" i="3"/>
  <c r="H380" i="3"/>
  <c r="N380" i="3"/>
  <c r="M380" i="3"/>
  <c r="C380" i="3"/>
  <c r="L380" i="3"/>
  <c r="G380" i="3"/>
  <c r="I379" i="3"/>
  <c r="N379" i="3"/>
  <c r="M379" i="3"/>
  <c r="C379" i="3"/>
  <c r="L379" i="3"/>
  <c r="G379" i="3"/>
  <c r="I378" i="3"/>
  <c r="H378" i="3"/>
  <c r="N378" i="3"/>
  <c r="M378" i="3"/>
  <c r="C378" i="3"/>
  <c r="L378" i="3"/>
  <c r="G378" i="3"/>
  <c r="I377" i="3"/>
  <c r="H377" i="3"/>
  <c r="N377" i="3"/>
  <c r="M377" i="3"/>
  <c r="C377" i="3"/>
  <c r="L377" i="3"/>
  <c r="G377" i="3"/>
  <c r="I376" i="3"/>
  <c r="H376" i="3"/>
  <c r="N376" i="3"/>
  <c r="M376" i="3"/>
  <c r="C376" i="3"/>
  <c r="L376" i="3"/>
  <c r="G376" i="3"/>
  <c r="I375" i="3"/>
  <c r="H375" i="3"/>
  <c r="N375" i="3"/>
  <c r="M375" i="3"/>
  <c r="C375" i="3"/>
  <c r="L375" i="3"/>
  <c r="G375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H372" i="3"/>
  <c r="N372" i="3"/>
  <c r="M372" i="3"/>
  <c r="C372" i="3"/>
  <c r="L372" i="3"/>
  <c r="G372" i="3"/>
  <c r="I371" i="3"/>
  <c r="H371" i="3"/>
  <c r="N371" i="3"/>
  <c r="M371" i="3"/>
  <c r="C371" i="3"/>
  <c r="L371" i="3"/>
  <c r="G371" i="3"/>
  <c r="H370" i="3"/>
  <c r="N370" i="3"/>
  <c r="M370" i="3"/>
  <c r="C370" i="3"/>
  <c r="L370" i="3"/>
  <c r="G370" i="3"/>
  <c r="I369" i="3"/>
  <c r="H369" i="3"/>
  <c r="N369" i="3"/>
  <c r="M369" i="3"/>
  <c r="C369" i="3"/>
  <c r="L369" i="3"/>
  <c r="G369" i="3"/>
  <c r="H368" i="3"/>
  <c r="N368" i="3"/>
  <c r="M368" i="3"/>
  <c r="C368" i="3"/>
  <c r="L368" i="3"/>
  <c r="G368" i="3"/>
  <c r="I367" i="3"/>
  <c r="H367" i="3"/>
  <c r="N367" i="3"/>
  <c r="M367" i="3"/>
  <c r="C367" i="3"/>
  <c r="L367" i="3"/>
  <c r="G367" i="3"/>
  <c r="H366" i="3"/>
  <c r="N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406" i="3" l="1"/>
  <c r="N392" i="3"/>
  <c r="N397" i="3"/>
  <c r="N398" i="3"/>
  <c r="N401" i="3"/>
  <c r="N402" i="3"/>
  <c r="M386" i="3"/>
  <c r="M387" i="3"/>
  <c r="M388" i="3"/>
  <c r="M392" i="3"/>
  <c r="M394" i="3"/>
  <c r="M398" i="3"/>
  <c r="M400" i="3"/>
  <c r="I366" i="3"/>
  <c r="I368" i="3"/>
  <c r="I370" i="3"/>
  <c r="I372" i="3"/>
  <c r="I374" i="3"/>
  <c r="I382" i="3"/>
  <c r="I383" i="3"/>
  <c r="I386" i="3"/>
  <c r="I390" i="3"/>
  <c r="I391" i="3"/>
  <c r="H379" i="3"/>
  <c r="H381" i="3"/>
  <c r="H383" i="3"/>
  <c r="H385" i="3"/>
  <c r="H387" i="3"/>
  <c r="H389" i="3"/>
  <c r="H3" i="3"/>
  <c r="H4" i="3"/>
  <c r="E409" i="3"/>
  <c r="G409" i="3"/>
  <c r="J409" i="3"/>
  <c r="L409" i="3"/>
</calcChain>
</file>

<file path=xl/sharedStrings.xml><?xml version="1.0" encoding="utf-8"?>
<sst xmlns="http://schemas.openxmlformats.org/spreadsheetml/2006/main" count="512" uniqueCount="435">
  <si>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</si>
  <si>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</si>
  <si>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</si>
  <si>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</si>
  <si>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</si>
  <si>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</si>
  <si>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</si>
  <si>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</si>
  <si>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</si>
  <si>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</si>
  <si>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</si>
  <si>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</si>
  <si>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</si>
  <si>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</si>
  <si>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</si>
  <si>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</si>
  <si>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</si>
  <si>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</si>
  <si>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</si>
  <si>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V70II</t>
  </si>
  <si>
    <t>XC60</t>
  </si>
  <si>
    <t>S/V60</t>
  </si>
  <si>
    <t>V40N</t>
  </si>
  <si>
    <t>XC90N</t>
  </si>
  <si>
    <t>S80N</t>
  </si>
  <si>
    <t>XC90</t>
  </si>
  <si>
    <t>C70</t>
  </si>
  <si>
    <t>V70</t>
  </si>
  <si>
    <t>C30</t>
  </si>
  <si>
    <t>V50</t>
  </si>
  <si>
    <t>2(2)</t>
  </si>
  <si>
    <t>VW</t>
  </si>
  <si>
    <t>Golf</t>
  </si>
  <si>
    <t>Passat</t>
  </si>
  <si>
    <t>Polo</t>
  </si>
  <si>
    <t>Tiguan</t>
  </si>
  <si>
    <t>Sharan</t>
  </si>
  <si>
    <t>Touran</t>
  </si>
  <si>
    <t>UP!</t>
  </si>
  <si>
    <t>Caddy</t>
  </si>
  <si>
    <t>Touareg</t>
  </si>
  <si>
    <t>Caravelle</t>
  </si>
  <si>
    <t>Multivan</t>
  </si>
  <si>
    <t>Beetle</t>
  </si>
  <si>
    <t>CC</t>
  </si>
  <si>
    <t>Scirocco</t>
  </si>
  <si>
    <t>Kombi</t>
  </si>
  <si>
    <t>Phaeton</t>
  </si>
  <si>
    <t>Jetta</t>
  </si>
  <si>
    <t>Crafter</t>
  </si>
  <si>
    <t>3(4)</t>
  </si>
  <si>
    <t>Audi</t>
  </si>
  <si>
    <t>A6</t>
  </si>
  <si>
    <t>A4</t>
  </si>
  <si>
    <t>A3</t>
  </si>
  <si>
    <t>Q5</t>
  </si>
  <si>
    <t>A1</t>
  </si>
  <si>
    <t>A5</t>
  </si>
  <si>
    <t>Q3</t>
  </si>
  <si>
    <t>Q7</t>
  </si>
  <si>
    <t>A7</t>
  </si>
  <si>
    <t>TT</t>
  </si>
  <si>
    <t>S6</t>
  </si>
  <si>
    <t>A8</t>
  </si>
  <si>
    <t>S3</t>
  </si>
  <si>
    <t>R8</t>
  </si>
  <si>
    <t>S5</t>
  </si>
  <si>
    <t>4(3)</t>
  </si>
  <si>
    <t>Toyota</t>
  </si>
  <si>
    <t>Auris</t>
  </si>
  <si>
    <t>Yaris</t>
  </si>
  <si>
    <t>Avensis</t>
  </si>
  <si>
    <t>Rav 4</t>
  </si>
  <si>
    <t>Verso</t>
  </si>
  <si>
    <t>Aygo</t>
  </si>
  <si>
    <t>Prius</t>
  </si>
  <si>
    <t>Landcruiser</t>
  </si>
  <si>
    <t>Gt86</t>
  </si>
  <si>
    <t>Verso-s</t>
  </si>
  <si>
    <t>IQ</t>
  </si>
  <si>
    <t>5(5)</t>
  </si>
  <si>
    <t>BMW</t>
  </si>
  <si>
    <t>3-serie</t>
  </si>
  <si>
    <t>5-serie</t>
  </si>
  <si>
    <t>1-serie</t>
  </si>
  <si>
    <t>2-serie</t>
  </si>
  <si>
    <t>4-serie</t>
  </si>
  <si>
    <t>X3</t>
  </si>
  <si>
    <t>X1</t>
  </si>
  <si>
    <t>X4</t>
  </si>
  <si>
    <t>X5</t>
  </si>
  <si>
    <t>X6</t>
  </si>
  <si>
    <t>I3</t>
  </si>
  <si>
    <t>7-serie</t>
  </si>
  <si>
    <t>6-serie</t>
  </si>
  <si>
    <t>I8</t>
  </si>
  <si>
    <t>Z4</t>
  </si>
  <si>
    <t>6(6)</t>
  </si>
  <si>
    <t>Kia</t>
  </si>
  <si>
    <t>Cee'd</t>
  </si>
  <si>
    <t>Sportage</t>
  </si>
  <si>
    <t>RIO</t>
  </si>
  <si>
    <t>Picanto</t>
  </si>
  <si>
    <t>Sorento</t>
  </si>
  <si>
    <t>Venga</t>
  </si>
  <si>
    <t>Carens</t>
  </si>
  <si>
    <t>Soul</t>
  </si>
  <si>
    <t>Optima</t>
  </si>
  <si>
    <t>Rio n</t>
  </si>
  <si>
    <t>7(7)</t>
  </si>
  <si>
    <t>Skoda</t>
  </si>
  <si>
    <t>Octavia</t>
  </si>
  <si>
    <t>Fabia</t>
  </si>
  <si>
    <t>Superb</t>
  </si>
  <si>
    <t>Yeti</t>
  </si>
  <si>
    <t>Rapid</t>
  </si>
  <si>
    <t>Citigo</t>
  </si>
  <si>
    <t>Roomster</t>
  </si>
  <si>
    <t>8(9)</t>
  </si>
  <si>
    <t>Mercedes</t>
  </si>
  <si>
    <t>C-klass</t>
  </si>
  <si>
    <t>E-klass</t>
  </si>
  <si>
    <t>CLA</t>
  </si>
  <si>
    <t>A-klass</t>
  </si>
  <si>
    <t>B-klass</t>
  </si>
  <si>
    <t>GLK</t>
  </si>
  <si>
    <t>GLA</t>
  </si>
  <si>
    <t>V-klass</t>
  </si>
  <si>
    <t>GLC</t>
  </si>
  <si>
    <t>GLE</t>
  </si>
  <si>
    <t>M-klass</t>
  </si>
  <si>
    <t>Cl/s280-600</t>
  </si>
  <si>
    <t>CLS</t>
  </si>
  <si>
    <t>GL</t>
  </si>
  <si>
    <t>Vito</t>
  </si>
  <si>
    <t>SLK</t>
  </si>
  <si>
    <t>SLS</t>
  </si>
  <si>
    <t>G wagon</t>
  </si>
  <si>
    <t>Viano</t>
  </si>
  <si>
    <t>108-314</t>
  </si>
  <si>
    <t>300-600 sl</t>
  </si>
  <si>
    <t>Vaneo</t>
  </si>
  <si>
    <t>9(8)</t>
  </si>
  <si>
    <t>Ford</t>
  </si>
  <si>
    <t>Focus</t>
  </si>
  <si>
    <t>Mondeo</t>
  </si>
  <si>
    <t>Fiesta</t>
  </si>
  <si>
    <t>Kuga</t>
  </si>
  <si>
    <t>S-max</t>
  </si>
  <si>
    <t>C-max</t>
  </si>
  <si>
    <t>Transit</t>
  </si>
  <si>
    <t>Mustang</t>
  </si>
  <si>
    <t>Galaxy</t>
  </si>
  <si>
    <t>Tourneo custom</t>
  </si>
  <si>
    <t>Transit custom</t>
  </si>
  <si>
    <t>B-max</t>
  </si>
  <si>
    <t>Tourneo connect</t>
  </si>
  <si>
    <t>KA</t>
  </si>
  <si>
    <t>Grand c-max</t>
  </si>
  <si>
    <t>Tourneo courier</t>
  </si>
  <si>
    <t>10(11)</t>
  </si>
  <si>
    <t>Renault</t>
  </si>
  <si>
    <t>Clio</t>
  </si>
  <si>
    <t>Captur</t>
  </si>
  <si>
    <t>Megane</t>
  </si>
  <si>
    <t>Kadjar</t>
  </si>
  <si>
    <t>Trafic</t>
  </si>
  <si>
    <t>ZOE</t>
  </si>
  <si>
    <t>Scenic</t>
  </si>
  <si>
    <t>Espace</t>
  </si>
  <si>
    <t>Master</t>
  </si>
  <si>
    <t>Kangoo</t>
  </si>
  <si>
    <t>Laguna</t>
  </si>
  <si>
    <t>11(12)</t>
  </si>
  <si>
    <t>Nissan</t>
  </si>
  <si>
    <t>Qashqai</t>
  </si>
  <si>
    <t>Pulsar</t>
  </si>
  <si>
    <t>Micra</t>
  </si>
  <si>
    <t>Note</t>
  </si>
  <si>
    <t>Juke</t>
  </si>
  <si>
    <t>Leaf</t>
  </si>
  <si>
    <t>X-trail</t>
  </si>
  <si>
    <t>Nv200</t>
  </si>
  <si>
    <t>Nv400</t>
  </si>
  <si>
    <t>Murano</t>
  </si>
  <si>
    <t>370 z</t>
  </si>
  <si>
    <t>Gt-r</t>
  </si>
  <si>
    <t>Primastar</t>
  </si>
  <si>
    <t>Pathfinder</t>
  </si>
  <si>
    <t>12(13)</t>
  </si>
  <si>
    <t>Peugeot</t>
  </si>
  <si>
    <t>Partner</t>
  </si>
  <si>
    <t>Expert</t>
  </si>
  <si>
    <t>Boxer</t>
  </si>
  <si>
    <t>RCZ</t>
  </si>
  <si>
    <t>ION</t>
  </si>
  <si>
    <t>13(10)</t>
  </si>
  <si>
    <t>Hyundai</t>
  </si>
  <si>
    <t>I30</t>
  </si>
  <si>
    <t>I20</t>
  </si>
  <si>
    <t>I40</t>
  </si>
  <si>
    <t>I10</t>
  </si>
  <si>
    <t>Ix35</t>
  </si>
  <si>
    <t>Santa fe</t>
  </si>
  <si>
    <t>Tucson</t>
  </si>
  <si>
    <t>Ix20</t>
  </si>
  <si>
    <t>Grand santa fe</t>
  </si>
  <si>
    <t>H1</t>
  </si>
  <si>
    <t>Veloster</t>
  </si>
  <si>
    <t>14(14)</t>
  </si>
  <si>
    <t>Fiat</t>
  </si>
  <si>
    <t>Ducato</t>
  </si>
  <si>
    <t>Freemont</t>
  </si>
  <si>
    <t>500x</t>
  </si>
  <si>
    <t>500l</t>
  </si>
  <si>
    <t>Panda</t>
  </si>
  <si>
    <t>Qubo</t>
  </si>
  <si>
    <t>Punto</t>
  </si>
  <si>
    <t>Sedici</t>
  </si>
  <si>
    <t>Doblo</t>
  </si>
  <si>
    <t>Coupe</t>
  </si>
  <si>
    <t>Scudo</t>
  </si>
  <si>
    <t>15(15)</t>
  </si>
  <si>
    <t>Opel</t>
  </si>
  <si>
    <t>Astra</t>
  </si>
  <si>
    <t>Corsa</t>
  </si>
  <si>
    <t>Mokka</t>
  </si>
  <si>
    <t>Insignia</t>
  </si>
  <si>
    <t>Zafira</t>
  </si>
  <si>
    <t>Vivaro</t>
  </si>
  <si>
    <t>Meriva</t>
  </si>
  <si>
    <t>Combo</t>
  </si>
  <si>
    <t>Adam</t>
  </si>
  <si>
    <t>Cascada</t>
  </si>
  <si>
    <t>Ampera</t>
  </si>
  <si>
    <t>Movano</t>
  </si>
  <si>
    <t>16(19)</t>
  </si>
  <si>
    <t>Mazda</t>
  </si>
  <si>
    <t>Mazda3</t>
  </si>
  <si>
    <t>Cx-5</t>
  </si>
  <si>
    <t>Mazda6</t>
  </si>
  <si>
    <t>Cx-3</t>
  </si>
  <si>
    <t>Mazda2</t>
  </si>
  <si>
    <t>MX5</t>
  </si>
  <si>
    <t>Cx-9</t>
  </si>
  <si>
    <t>Mazda5</t>
  </si>
  <si>
    <t>17(17)</t>
  </si>
  <si>
    <t>Mitsubishi</t>
  </si>
  <si>
    <t>Outlander</t>
  </si>
  <si>
    <t>ASX</t>
  </si>
  <si>
    <t>Space star</t>
  </si>
  <si>
    <t>Pajero</t>
  </si>
  <si>
    <t>Lancer</t>
  </si>
  <si>
    <t>I-miev</t>
  </si>
  <si>
    <t>Colt</t>
  </si>
  <si>
    <t>18(20)</t>
  </si>
  <si>
    <t>Subaru</t>
  </si>
  <si>
    <t>Outback</t>
  </si>
  <si>
    <t>Forester</t>
  </si>
  <si>
    <t>XV</t>
  </si>
  <si>
    <t>Legacy</t>
  </si>
  <si>
    <t>Levorg</t>
  </si>
  <si>
    <t>Impreza</t>
  </si>
  <si>
    <t>BRZ</t>
  </si>
  <si>
    <t>19(16)</t>
  </si>
  <si>
    <t>Citroen</t>
  </si>
  <si>
    <t>C4 cactus</t>
  </si>
  <si>
    <t>C4 picasso</t>
  </si>
  <si>
    <t>C4</t>
  </si>
  <si>
    <t>C3</t>
  </si>
  <si>
    <t>C5</t>
  </si>
  <si>
    <t>Berlingo</t>
  </si>
  <si>
    <t>C1</t>
  </si>
  <si>
    <t>Jumper</t>
  </si>
  <si>
    <t>DS5</t>
  </si>
  <si>
    <t>DS3</t>
  </si>
  <si>
    <t>Jumpy</t>
  </si>
  <si>
    <t>C-zero</t>
  </si>
  <si>
    <t>20(18)</t>
  </si>
  <si>
    <t>Dacia</t>
  </si>
  <si>
    <t>Duster</t>
  </si>
  <si>
    <t>Sandero</t>
  </si>
  <si>
    <t>Logan</t>
  </si>
  <si>
    <t>Lodgy</t>
  </si>
  <si>
    <t>21(22)</t>
  </si>
  <si>
    <t>Seat</t>
  </si>
  <si>
    <t>Leon</t>
  </si>
  <si>
    <t>Ibiza</t>
  </si>
  <si>
    <t>Alhambra</t>
  </si>
  <si>
    <t>Toledo</t>
  </si>
  <si>
    <t>MII</t>
  </si>
  <si>
    <t>Altea</t>
  </si>
  <si>
    <t>22(21)</t>
  </si>
  <si>
    <t>Honda</t>
  </si>
  <si>
    <t>Cr-v</t>
  </si>
  <si>
    <t>Civic</t>
  </si>
  <si>
    <t>Jazz</t>
  </si>
  <si>
    <t>Hr-v</t>
  </si>
  <si>
    <t>Accord</t>
  </si>
  <si>
    <t>Cr-z</t>
  </si>
  <si>
    <t>Insight</t>
  </si>
  <si>
    <t>23(24)</t>
  </si>
  <si>
    <t>Mini</t>
  </si>
  <si>
    <t>Hatch</t>
  </si>
  <si>
    <t>Countryman</t>
  </si>
  <si>
    <t>Clubman</t>
  </si>
  <si>
    <t>Paceman</t>
  </si>
  <si>
    <t>24(23)</t>
  </si>
  <si>
    <t>Suzuki</t>
  </si>
  <si>
    <t>Vitara</t>
  </si>
  <si>
    <t>SX4</t>
  </si>
  <si>
    <t>Swift</t>
  </si>
  <si>
    <t>S-cross</t>
  </si>
  <si>
    <t>Splash</t>
  </si>
  <si>
    <t>Kizashi</t>
  </si>
  <si>
    <t>Alto</t>
  </si>
  <si>
    <t>25(26)</t>
  </si>
  <si>
    <t>Lexus</t>
  </si>
  <si>
    <t>Nx300h</t>
  </si>
  <si>
    <t>Ct200h</t>
  </si>
  <si>
    <t>RX</t>
  </si>
  <si>
    <t>26(27)</t>
  </si>
  <si>
    <t>Porsche</t>
  </si>
  <si>
    <t>Macan</t>
  </si>
  <si>
    <t>Cayenne</t>
  </si>
  <si>
    <t>Panamera</t>
  </si>
  <si>
    <t>Boxster</t>
  </si>
  <si>
    <t>Cayman</t>
  </si>
  <si>
    <t>27(28)</t>
  </si>
  <si>
    <t>Jeep</t>
  </si>
  <si>
    <t>Renegade</t>
  </si>
  <si>
    <t>Cherokee</t>
  </si>
  <si>
    <t>Grand cherokee</t>
  </si>
  <si>
    <t>Wrangler</t>
  </si>
  <si>
    <t>28(33)</t>
  </si>
  <si>
    <t>Tesla</t>
  </si>
  <si>
    <t>Model s</t>
  </si>
  <si>
    <t>29(30)</t>
  </si>
  <si>
    <t>LR / Land Rover</t>
  </si>
  <si>
    <t>/ range rover</t>
  </si>
  <si>
    <t>30(29)</t>
  </si>
  <si>
    <t>Land Rover</t>
  </si>
  <si>
    <t>Evoque</t>
  </si>
  <si>
    <t>Discovery</t>
  </si>
  <si>
    <t>Freelander</t>
  </si>
  <si>
    <t>Defender</t>
  </si>
  <si>
    <t>31(31)</t>
  </si>
  <si>
    <t>Lancia</t>
  </si>
  <si>
    <t>Voyager</t>
  </si>
  <si>
    <t>Flavia</t>
  </si>
  <si>
    <t>Thema n</t>
  </si>
  <si>
    <t>32(36)</t>
  </si>
  <si>
    <t>Smart</t>
  </si>
  <si>
    <t>Forfour</t>
  </si>
  <si>
    <t>33(34)</t>
  </si>
  <si>
    <t>Jaguar</t>
  </si>
  <si>
    <t>XF</t>
  </si>
  <si>
    <t>XE</t>
  </si>
  <si>
    <t>F</t>
  </si>
  <si>
    <t>XJ</t>
  </si>
  <si>
    <t>XKR</t>
  </si>
  <si>
    <t>34(25)</t>
  </si>
  <si>
    <t>Chevrolet</t>
  </si>
  <si>
    <t>Camaro</t>
  </si>
  <si>
    <t>Corvette</t>
  </si>
  <si>
    <t>Tahoe</t>
  </si>
  <si>
    <t>Övriga</t>
  </si>
  <si>
    <t>Cruze</t>
  </si>
  <si>
    <t>Trax</t>
  </si>
  <si>
    <t>Orlando</t>
  </si>
  <si>
    <t>Captiva</t>
  </si>
  <si>
    <t>Aveo</t>
  </si>
  <si>
    <t>Spark</t>
  </si>
  <si>
    <t>Malibu</t>
  </si>
  <si>
    <t>35(32)</t>
  </si>
  <si>
    <t>Nevs</t>
  </si>
  <si>
    <t>9-3n</t>
  </si>
  <si>
    <t>36(35)</t>
  </si>
  <si>
    <t>Alfa Romeo</t>
  </si>
  <si>
    <t>Giulietta</t>
  </si>
  <si>
    <t>Mito</t>
  </si>
  <si>
    <t>37(48)</t>
  </si>
  <si>
    <t>Cadillac</t>
  </si>
  <si>
    <t>CTS</t>
  </si>
  <si>
    <t>Escalade</t>
  </si>
  <si>
    <t>ATS</t>
  </si>
  <si>
    <t>SRX</t>
  </si>
  <si>
    <t>38(38)</t>
  </si>
  <si>
    <t>Ferrari</t>
  </si>
  <si>
    <t>39(37)</t>
  </si>
  <si>
    <t>Amatörbygge</t>
  </si>
  <si>
    <t>40(40)</t>
  </si>
  <si>
    <t>Maserati</t>
  </si>
  <si>
    <t>41(39)</t>
  </si>
  <si>
    <t>Dodge</t>
  </si>
  <si>
    <t>42(44)</t>
  </si>
  <si>
    <t>Lada</t>
  </si>
  <si>
    <t>Niva</t>
  </si>
  <si>
    <t>43(53)</t>
  </si>
  <si>
    <t>DS</t>
  </si>
  <si>
    <t>DS4</t>
  </si>
  <si>
    <t>44(41)</t>
  </si>
  <si>
    <t>Iveco</t>
  </si>
  <si>
    <t>Daily</t>
  </si>
  <si>
    <t>45(45)</t>
  </si>
  <si>
    <t>Bentley</t>
  </si>
  <si>
    <t>Continental</t>
  </si>
  <si>
    <t>Mulsanne</t>
  </si>
  <si>
    <t>46(47)</t>
  </si>
  <si>
    <t>Aston Martin</t>
  </si>
  <si>
    <t>Martin</t>
  </si>
  <si>
    <t>47(42)</t>
  </si>
  <si>
    <t>Morgan</t>
  </si>
  <si>
    <t>48(49)</t>
  </si>
  <si>
    <t>Lamborghini</t>
  </si>
  <si>
    <t>49(46)</t>
  </si>
  <si>
    <t>Ssangyong</t>
  </si>
  <si>
    <t>Korando</t>
  </si>
  <si>
    <t>Rodius</t>
  </si>
  <si>
    <t>Rexton</t>
  </si>
  <si>
    <t>Actyon</t>
  </si>
  <si>
    <t>Actyon sports</t>
  </si>
  <si>
    <t>50(43)</t>
  </si>
  <si>
    <t>Fabrikat</t>
  </si>
  <si>
    <t>51(50)</t>
  </si>
  <si>
    <t>Lotus</t>
  </si>
  <si>
    <t>52(52)</t>
  </si>
  <si>
    <t>Man</t>
  </si>
  <si>
    <t>Chassi husbil</t>
  </si>
  <si>
    <t>53(54)</t>
  </si>
  <si>
    <t>54(51)</t>
  </si>
  <si>
    <t>Personbilar nyregistreringar november 2015</t>
  </si>
  <si>
    <t>2015-11-01 -&gt; 2015-11-30</t>
  </si>
  <si>
    <t>Rolls-Royce</t>
  </si>
  <si>
    <t>Tri-Star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</si>
</sst>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2014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Audi</c:v>
                </c:pt>
                <c:pt idx="3">
                  <c:v>Toyota</c:v>
                </c:pt>
                <c:pt idx="4">
                  <c:v>BMW</c:v>
                </c:pt>
                <c:pt idx="5">
                  <c:v>Kia</c:v>
                </c:pt>
                <c:pt idx="6">
                  <c:v>Skoda</c:v>
                </c:pt>
                <c:pt idx="7">
                  <c:v>Mercedes</c:v>
                </c:pt>
                <c:pt idx="8">
                  <c:v>Ford</c:v>
                </c:pt>
                <c:pt idx="9">
                  <c:v>Renault</c:v>
                </c:pt>
                <c:pt idx="10">
                  <c:v>Nissan</c:v>
                </c:pt>
                <c:pt idx="11">
                  <c:v>Peugeot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Mazda</c:v>
                </c:pt>
                <c:pt idx="16">
                  <c:v>Mitsubishi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Seat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19.821967890637417</c:v>
                </c:pt>
                <c:pt idx="1">
                  <c:v>14.831794338232108</c:v>
                </c:pt>
                <c:pt idx="2">
                  <c:v>6.1700697966792388</c:v>
                </c:pt>
                <c:pt idx="3">
                  <c:v>6.3199953757893663</c:v>
                </c:pt>
                <c:pt idx="4">
                  <c:v>6.0064160922530023</c:v>
                </c:pt>
                <c:pt idx="5">
                  <c:v>5.4973916561899392</c:v>
                </c:pt>
                <c:pt idx="6">
                  <c:v>4.4461062701406044</c:v>
                </c:pt>
                <c:pt idx="7">
                  <c:v>3.7781245935752374</c:v>
                </c:pt>
                <c:pt idx="8">
                  <c:v>3.7802921923093598</c:v>
                </c:pt>
                <c:pt idx="9">
                  <c:v>3.202627129665756</c:v>
                </c:pt>
                <c:pt idx="10">
                  <c:v>2.6115952081617317</c:v>
                </c:pt>
                <c:pt idx="11">
                  <c:v>2.4501091024696176</c:v>
                </c:pt>
                <c:pt idx="12">
                  <c:v>3.3265415239664171</c:v>
                </c:pt>
                <c:pt idx="13">
                  <c:v>2.0794497189346974</c:v>
                </c:pt>
                <c:pt idx="14">
                  <c:v>1.9132671493186517</c:v>
                </c:pt>
                <c:pt idx="15">
                  <c:v>1.4866114651522377</c:v>
                </c:pt>
                <c:pt idx="16">
                  <c:v>1.7095128683111516</c:v>
                </c:pt>
                <c:pt idx="17">
                  <c:v>1.4270024999638733</c:v>
                </c:pt>
                <c:pt idx="18">
                  <c:v>1.8883397638762445</c:v>
                </c:pt>
                <c:pt idx="19">
                  <c:v>1.5751217467955665</c:v>
                </c:pt>
                <c:pt idx="20">
                  <c:v>1.0707937746564355</c:v>
                </c:pt>
                <c:pt idx="21">
                  <c:v>1.1426857993381598</c:v>
                </c:pt>
                <c:pt idx="22">
                  <c:v>0.53684195315096606</c:v>
                </c:pt>
              </c:numCache>
            </c:numRef>
          </c:val>
        </c:ser>
        <c:ser>
          <c:idx val="0"/>
          <c:order val="1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Audi</c:v>
                </c:pt>
                <c:pt idx="3">
                  <c:v>Toyota</c:v>
                </c:pt>
                <c:pt idx="4">
                  <c:v>BMW</c:v>
                </c:pt>
                <c:pt idx="5">
                  <c:v>Kia</c:v>
                </c:pt>
                <c:pt idx="6">
                  <c:v>Skoda</c:v>
                </c:pt>
                <c:pt idx="7">
                  <c:v>Mercedes</c:v>
                </c:pt>
                <c:pt idx="8">
                  <c:v>Ford</c:v>
                </c:pt>
                <c:pt idx="9">
                  <c:v>Renault</c:v>
                </c:pt>
                <c:pt idx="10">
                  <c:v>Nissan</c:v>
                </c:pt>
                <c:pt idx="11">
                  <c:v>Peugeot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Mazda</c:v>
                </c:pt>
                <c:pt idx="16">
                  <c:v>Mitsubishi</c:v>
                </c:pt>
                <c:pt idx="17">
                  <c:v>Subaru</c:v>
                </c:pt>
                <c:pt idx="18">
                  <c:v>Citroen</c:v>
                </c:pt>
                <c:pt idx="19">
                  <c:v>Dacia</c:v>
                </c:pt>
                <c:pt idx="20">
                  <c:v>Seat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19.940430339444358</c:v>
                </c:pt>
                <c:pt idx="1">
                  <c:v>15.162019206080213</c:v>
                </c:pt>
                <c:pt idx="2">
                  <c:v>6.0002952806449956</c:v>
                </c:pt>
                <c:pt idx="3">
                  <c:v>5.9970857084167823</c:v>
                </c:pt>
                <c:pt idx="4">
                  <c:v>5.8565064448210347</c:v>
                </c:pt>
                <c:pt idx="5">
                  <c:v>5.3927232578441942</c:v>
                </c:pt>
                <c:pt idx="6">
                  <c:v>4.4914753761618655</c:v>
                </c:pt>
                <c:pt idx="7">
                  <c:v>4.0536897242335543</c:v>
                </c:pt>
                <c:pt idx="8">
                  <c:v>3.6245699173214194</c:v>
                </c:pt>
                <c:pt idx="9">
                  <c:v>3.1617496020130433</c:v>
                </c:pt>
                <c:pt idx="10">
                  <c:v>3.159502901453294</c:v>
                </c:pt>
                <c:pt idx="11">
                  <c:v>2.7403327684486212</c:v>
                </c:pt>
                <c:pt idx="12">
                  <c:v>2.6937939711395265</c:v>
                </c:pt>
                <c:pt idx="13">
                  <c:v>2.001489241513891</c:v>
                </c:pt>
                <c:pt idx="14">
                  <c:v>1.9411492836234785</c:v>
                </c:pt>
                <c:pt idx="15">
                  <c:v>1.6372027936116675</c:v>
                </c:pt>
                <c:pt idx="16">
                  <c:v>1.6009346274328558</c:v>
                </c:pt>
                <c:pt idx="17">
                  <c:v>1.5845658090689674</c:v>
                </c:pt>
                <c:pt idx="18">
                  <c:v>1.5816771940635754</c:v>
                </c:pt>
                <c:pt idx="19">
                  <c:v>1.2639295434704463</c:v>
                </c:pt>
                <c:pt idx="20">
                  <c:v>1.2388948800903816</c:v>
                </c:pt>
                <c:pt idx="21">
                  <c:v>1.0469624608432189</c:v>
                </c:pt>
                <c:pt idx="22">
                  <c:v>0.85214142659066405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654976"/>
        <c:axId val="144343808"/>
        <c:axId val="0"/>
      </c:bar3DChart>
      <c:catAx>
        <c:axId val="1346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44343808"/>
        <c:crosses val="autoZero"/>
        <c:auto val="0"/>
        <c:lblAlgn val="ctr"/>
        <c:lblOffset val="100"/>
        <c:noMultiLvlLbl val="0"/>
      </c:catAx>
      <c:valAx>
        <c:axId val="144343808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465497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2014 vs 2015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Renault</c:v>
                </c:pt>
                <c:pt idx="1">
                  <c:v>Mitsubishi</c:v>
                </c:pt>
                <c:pt idx="2">
                  <c:v>Mazda</c:v>
                </c:pt>
                <c:pt idx="3">
                  <c:v>Mercedes</c:v>
                </c:pt>
                <c:pt idx="4">
                  <c:v>Subaru</c:v>
                </c:pt>
                <c:pt idx="5">
                  <c:v>Seat</c:v>
                </c:pt>
                <c:pt idx="6">
                  <c:v>Volvo</c:v>
                </c:pt>
                <c:pt idx="7">
                  <c:v>Skoda</c:v>
                </c:pt>
                <c:pt idx="8">
                  <c:v>Mini</c:v>
                </c:pt>
                <c:pt idx="9">
                  <c:v>Opel</c:v>
                </c:pt>
                <c:pt idx="10">
                  <c:v>Nissan</c:v>
                </c:pt>
                <c:pt idx="11">
                  <c:v>Honda</c:v>
                </c:pt>
                <c:pt idx="12">
                  <c:v>VW</c:v>
                </c:pt>
                <c:pt idx="13">
                  <c:v>Ford</c:v>
                </c:pt>
                <c:pt idx="14">
                  <c:v>BMW</c:v>
                </c:pt>
                <c:pt idx="15">
                  <c:v>Toyota</c:v>
                </c:pt>
                <c:pt idx="16">
                  <c:v>Kia</c:v>
                </c:pt>
                <c:pt idx="17">
                  <c:v>Fiat</c:v>
                </c:pt>
                <c:pt idx="18">
                  <c:v>Citroen</c:v>
                </c:pt>
                <c:pt idx="19">
                  <c:v>Peugeot</c:v>
                </c:pt>
                <c:pt idx="20">
                  <c:v>Hyundai</c:v>
                </c:pt>
                <c:pt idx="21">
                  <c:v>Audi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72.847682119205288</c:v>
                </c:pt>
                <c:pt idx="1">
                  <c:v>71.568627450980387</c:v>
                </c:pt>
                <c:pt idx="2">
                  <c:v>55.940594059405946</c:v>
                </c:pt>
                <c:pt idx="3">
                  <c:v>49.413145539906104</c:v>
                </c:pt>
                <c:pt idx="4">
                  <c:v>48.664688427299701</c:v>
                </c:pt>
                <c:pt idx="5">
                  <c:v>40.059347181008903</c:v>
                </c:pt>
                <c:pt idx="6">
                  <c:v>38.876732312180891</c:v>
                </c:pt>
                <c:pt idx="7">
                  <c:v>31.529850746268657</c:v>
                </c:pt>
                <c:pt idx="8">
                  <c:v>29.054054054054053</c:v>
                </c:pt>
                <c:pt idx="9">
                  <c:v>26.47814910025707</c:v>
                </c:pt>
                <c:pt idx="10">
                  <c:v>26.476190476190474</c:v>
                </c:pt>
                <c:pt idx="11">
                  <c:v>23.487544483985765</c:v>
                </c:pt>
                <c:pt idx="12">
                  <c:v>22.297297297297298</c:v>
                </c:pt>
                <c:pt idx="13">
                  <c:v>12.517193947730398</c:v>
                </c:pt>
                <c:pt idx="14">
                  <c:v>10.500308832612724</c:v>
                </c:pt>
                <c:pt idx="15">
                  <c:v>5.3549190535491906</c:v>
                </c:pt>
                <c:pt idx="16">
                  <c:v>2.1170610211706102</c:v>
                </c:pt>
                <c:pt idx="17">
                  <c:v>0.30864197530864196</c:v>
                </c:pt>
                <c:pt idx="18">
                  <c:v>-4.8638132295719849</c:v>
                </c:pt>
                <c:pt idx="19">
                  <c:v>-5.1111111111111116</c:v>
                </c:pt>
                <c:pt idx="20">
                  <c:v>-6.5312046444121918</c:v>
                </c:pt>
                <c:pt idx="21">
                  <c:v>-9.914443885254153</c:v>
                </c:pt>
                <c:pt idx="22">
                  <c:v>-29.010989010989015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628672"/>
        <c:axId val="135630208"/>
        <c:axId val="0"/>
      </c:bar3DChart>
      <c:catAx>
        <c:axId val="1356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35630208"/>
        <c:crosses val="autoZero"/>
        <c:auto val="0"/>
        <c:lblAlgn val="ctr"/>
        <c:lblOffset val="100"/>
        <c:noMultiLvlLbl val="0"/>
      </c:catAx>
      <c:valAx>
        <c:axId val="135630208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56286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395782</xdr:colOff>
      <xdr:row>5</xdr:row>
      <xdr:rowOff>102989</xdr:rowOff>
    </xdr:from>
    <xdr:to>
      <xdr:col>2</xdr:col>
      <xdr:colOff>48264</xdr:colOff>
      <xdr:row>7</xdr:row>
      <xdr:rowOff>39489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800" y="1058953"/>
          <a:ext cx="317500" cy="318885"/>
        </a:xfrm>
        <a:prstGeom prst="rect">
          <a:avLst/>
        </a:prstGeom>
      </xdr:spPr>
    </xdr:pic>
    <xdr:clientData/>
  </xdr:twoCellAnchor>
  <xdr:twoCellAnchor editAs="oneCell">
    <xdr:from>
      <xdr:col>2</xdr:col>
      <xdr:colOff>151017</xdr:colOff>
      <xdr:row>11</xdr:row>
      <xdr:rowOff>121691</xdr:rowOff>
    </xdr:from>
    <xdr:to>
      <xdr:col>2</xdr:col>
      <xdr:colOff>468517</xdr:colOff>
      <xdr:row>13</xdr:row>
      <xdr:rowOff>58191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053" y="2224811"/>
          <a:ext cx="317500" cy="318885"/>
        </a:xfrm>
        <a:prstGeom prst="rect">
          <a:avLst/>
        </a:prstGeom>
      </xdr:spPr>
    </xdr:pic>
    <xdr:clientData/>
  </xdr:twoCellAnchor>
  <xdr:twoCellAnchor editAs="oneCell">
    <xdr:from>
      <xdr:col>2</xdr:col>
      <xdr:colOff>565730</xdr:colOff>
      <xdr:row>23</xdr:row>
      <xdr:rowOff>184730</xdr:rowOff>
    </xdr:from>
    <xdr:to>
      <xdr:col>3</xdr:col>
      <xdr:colOff>273630</xdr:colOff>
      <xdr:row>24</xdr:row>
      <xdr:rowOff>159330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766" y="4582163"/>
          <a:ext cx="372919" cy="165792"/>
        </a:xfrm>
        <a:prstGeom prst="rect">
          <a:avLst/>
        </a:prstGeom>
      </xdr:spPr>
    </xdr:pic>
    <xdr:clientData/>
  </xdr:twoCellAnchor>
  <xdr:twoCellAnchor editAs="oneCell">
    <xdr:from>
      <xdr:col>3</xdr:col>
      <xdr:colOff>354217</xdr:colOff>
      <xdr:row>24</xdr:row>
      <xdr:rowOff>8781</xdr:rowOff>
    </xdr:from>
    <xdr:to>
      <xdr:col>4</xdr:col>
      <xdr:colOff>6699</xdr:colOff>
      <xdr:row>24</xdr:row>
      <xdr:rowOff>174573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9272" y="4597406"/>
          <a:ext cx="317500" cy="165792"/>
        </a:xfrm>
        <a:prstGeom prst="rect">
          <a:avLst/>
        </a:prstGeom>
      </xdr:spPr>
    </xdr:pic>
    <xdr:clientData/>
  </xdr:twoCellAnchor>
  <xdr:twoCellAnchor editAs="oneCell">
    <xdr:from>
      <xdr:col>4</xdr:col>
      <xdr:colOff>142704</xdr:colOff>
      <xdr:row>23</xdr:row>
      <xdr:rowOff>159330</xdr:rowOff>
    </xdr:from>
    <xdr:to>
      <xdr:col>4</xdr:col>
      <xdr:colOff>460204</xdr:colOff>
      <xdr:row>25</xdr:row>
      <xdr:rowOff>95830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2777" y="4556763"/>
          <a:ext cx="317500" cy="318885"/>
        </a:xfrm>
        <a:prstGeom prst="rect">
          <a:avLst/>
        </a:prstGeom>
      </xdr:spPr>
    </xdr:pic>
    <xdr:clientData/>
  </xdr:twoCellAnchor>
  <xdr:twoCellAnchor editAs="oneCell">
    <xdr:from>
      <xdr:col>4</xdr:col>
      <xdr:colOff>557417</xdr:colOff>
      <xdr:row>24</xdr:row>
      <xdr:rowOff>123542</xdr:rowOff>
    </xdr:from>
    <xdr:to>
      <xdr:col>5</xdr:col>
      <xdr:colOff>265317</xdr:colOff>
      <xdr:row>25</xdr:row>
      <xdr:rowOff>98141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490" y="4712167"/>
          <a:ext cx="372918" cy="165792"/>
        </a:xfrm>
        <a:prstGeom prst="rect">
          <a:avLst/>
        </a:prstGeom>
      </xdr:spPr>
    </xdr:pic>
    <xdr:clientData/>
  </xdr:twoCellAnchor>
  <xdr:twoCellAnchor editAs="oneCell">
    <xdr:from>
      <xdr:col>5</xdr:col>
      <xdr:colOff>354217</xdr:colOff>
      <xdr:row>25</xdr:row>
      <xdr:rowOff>62578</xdr:rowOff>
    </xdr:from>
    <xdr:to>
      <xdr:col>5</xdr:col>
      <xdr:colOff>671717</xdr:colOff>
      <xdr:row>26</xdr:row>
      <xdr:rowOff>189578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9308" y="4842396"/>
          <a:ext cx="317500" cy="318193"/>
        </a:xfrm>
        <a:prstGeom prst="rect">
          <a:avLst/>
        </a:prstGeom>
      </xdr:spPr>
    </xdr:pic>
    <xdr:clientData/>
  </xdr:twoCellAnchor>
  <xdr:twoCellAnchor editAs="oneCell">
    <xdr:from>
      <xdr:col>6</xdr:col>
      <xdr:colOff>117765</xdr:colOff>
      <xdr:row>26</xdr:row>
      <xdr:rowOff>5776</xdr:rowOff>
    </xdr:from>
    <xdr:to>
      <xdr:col>6</xdr:col>
      <xdr:colOff>435265</xdr:colOff>
      <xdr:row>27</xdr:row>
      <xdr:rowOff>133469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500" y="4976787"/>
          <a:ext cx="317500" cy="318886"/>
        </a:xfrm>
        <a:prstGeom prst="rect">
          <a:avLst/>
        </a:prstGeom>
      </xdr:spPr>
    </xdr:pic>
    <xdr:clientData/>
  </xdr:twoCellAnchor>
  <xdr:twoCellAnchor editAs="oneCell">
    <xdr:from>
      <xdr:col>6</xdr:col>
      <xdr:colOff>515852</xdr:colOff>
      <xdr:row>27</xdr:row>
      <xdr:rowOff>2317</xdr:rowOff>
    </xdr:from>
    <xdr:to>
      <xdr:col>7</xdr:col>
      <xdr:colOff>223752</xdr:colOff>
      <xdr:row>27</xdr:row>
      <xdr:rowOff>168110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587" y="5164521"/>
          <a:ext cx="372918" cy="165793"/>
        </a:xfrm>
        <a:prstGeom prst="rect">
          <a:avLst/>
        </a:prstGeom>
      </xdr:spPr>
    </xdr:pic>
    <xdr:clientData/>
  </xdr:twoCellAnchor>
  <xdr:twoCellAnchor editAs="oneCell">
    <xdr:from>
      <xdr:col>7</xdr:col>
      <xdr:colOff>320965</xdr:colOff>
      <xdr:row>27</xdr:row>
      <xdr:rowOff>50800</xdr:rowOff>
    </xdr:from>
    <xdr:to>
      <xdr:col>7</xdr:col>
      <xdr:colOff>638465</xdr:colOff>
      <xdr:row>28</xdr:row>
      <xdr:rowOff>177800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2718" y="5213004"/>
          <a:ext cx="317500" cy="318192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63039</xdr:rowOff>
    </xdr:from>
    <xdr:to>
      <xdr:col>8</xdr:col>
      <xdr:colOff>393700</xdr:colOff>
      <xdr:row>28</xdr:row>
      <xdr:rowOff>190039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2971" y="5225243"/>
          <a:ext cx="317500" cy="318192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151939</xdr:rowOff>
    </xdr:from>
    <xdr:to>
      <xdr:col>9</xdr:col>
      <xdr:colOff>190500</xdr:colOff>
      <xdr:row>29</xdr:row>
      <xdr:rowOff>88439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371" y="5314143"/>
          <a:ext cx="372918" cy="318885"/>
        </a:xfrm>
        <a:prstGeom prst="rect">
          <a:avLst/>
        </a:prstGeom>
      </xdr:spPr>
    </xdr:pic>
    <xdr:clientData/>
  </xdr:twoCellAnchor>
  <xdr:twoCellAnchor editAs="oneCell">
    <xdr:from>
      <xdr:col>9</xdr:col>
      <xdr:colOff>296026</xdr:colOff>
      <xdr:row>28</xdr:row>
      <xdr:rowOff>44344</xdr:rowOff>
    </xdr:from>
    <xdr:to>
      <xdr:col>9</xdr:col>
      <xdr:colOff>613526</xdr:colOff>
      <xdr:row>29</xdr:row>
      <xdr:rowOff>18944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815" y="5397740"/>
          <a:ext cx="317500" cy="165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92826</xdr:rowOff>
    </xdr:from>
    <xdr:to>
      <xdr:col>10</xdr:col>
      <xdr:colOff>393700</xdr:colOff>
      <xdr:row>30</xdr:row>
      <xdr:rowOff>29326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007" y="5446222"/>
          <a:ext cx="317500" cy="318886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113839</xdr:rowOff>
    </xdr:from>
    <xdr:to>
      <xdr:col>11</xdr:col>
      <xdr:colOff>190500</xdr:colOff>
      <xdr:row>30</xdr:row>
      <xdr:rowOff>50339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407" y="5467235"/>
          <a:ext cx="372918" cy="318886"/>
        </a:xfrm>
        <a:prstGeom prst="rect">
          <a:avLst/>
        </a:prstGeom>
      </xdr:spPr>
    </xdr:pic>
    <xdr:clientData/>
  </xdr:twoCellAnchor>
  <xdr:twoCellAnchor editAs="oneCell">
    <xdr:from>
      <xdr:col>11</xdr:col>
      <xdr:colOff>304339</xdr:colOff>
      <xdr:row>28</xdr:row>
      <xdr:rowOff>169026</xdr:rowOff>
    </xdr:from>
    <xdr:to>
      <xdr:col>11</xdr:col>
      <xdr:colOff>621839</xdr:colOff>
      <xdr:row>30</xdr:row>
      <xdr:rowOff>105526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6164" y="5522422"/>
          <a:ext cx="317500" cy="318886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180804</xdr:rowOff>
    </xdr:from>
    <xdr:to>
      <xdr:col>12</xdr:col>
      <xdr:colOff>393700</xdr:colOff>
      <xdr:row>30</xdr:row>
      <xdr:rowOff>117304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3044" y="5534200"/>
          <a:ext cx="317500" cy="318886"/>
        </a:xfrm>
        <a:prstGeom prst="rect">
          <a:avLst/>
        </a:prstGeom>
      </xdr:spPr>
    </xdr:pic>
    <xdr:clientData/>
  </xdr:twoCellAnchor>
  <xdr:twoCellAnchor editAs="oneCell">
    <xdr:from>
      <xdr:col>12</xdr:col>
      <xdr:colOff>490913</xdr:colOff>
      <xdr:row>29</xdr:row>
      <xdr:rowOff>60502</xdr:rowOff>
    </xdr:from>
    <xdr:to>
      <xdr:col>13</xdr:col>
      <xdr:colOff>198813</xdr:colOff>
      <xdr:row>30</xdr:row>
      <xdr:rowOff>35102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7757" y="5605091"/>
          <a:ext cx="372918" cy="165793"/>
        </a:xfrm>
        <a:prstGeom prst="rect">
          <a:avLst/>
        </a:prstGeom>
      </xdr:spPr>
    </xdr:pic>
    <xdr:clientData/>
  </xdr:twoCellAnchor>
  <xdr:twoCellAnchor editAs="oneCell">
    <xdr:from>
      <xdr:col>13</xdr:col>
      <xdr:colOff>287713</xdr:colOff>
      <xdr:row>28</xdr:row>
      <xdr:rowOff>183347</xdr:rowOff>
    </xdr:from>
    <xdr:to>
      <xdr:col>13</xdr:col>
      <xdr:colOff>605213</xdr:colOff>
      <xdr:row>30</xdr:row>
      <xdr:rowOff>119154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9575" y="5536743"/>
          <a:ext cx="317500" cy="318193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22402</xdr:rowOff>
    </xdr:from>
    <xdr:to>
      <xdr:col>14</xdr:col>
      <xdr:colOff>393700</xdr:colOff>
      <xdr:row>30</xdr:row>
      <xdr:rowOff>150095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3080" y="5566991"/>
          <a:ext cx="317500" cy="318886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73663</xdr:rowOff>
    </xdr:from>
    <xdr:to>
      <xdr:col>15</xdr:col>
      <xdr:colOff>190500</xdr:colOff>
      <xdr:row>31</xdr:row>
      <xdr:rowOff>10163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9480" y="5618252"/>
          <a:ext cx="372918" cy="318886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140167</xdr:rowOff>
    </xdr:from>
    <xdr:to>
      <xdr:col>15</xdr:col>
      <xdr:colOff>596900</xdr:colOff>
      <xdr:row>31</xdr:row>
      <xdr:rowOff>76667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1298" y="5684756"/>
          <a:ext cx="317500" cy="318886"/>
        </a:xfrm>
        <a:prstGeom prst="rect">
          <a:avLst/>
        </a:prstGeom>
      </xdr:spPr>
    </xdr:pic>
    <xdr:clientData/>
  </xdr:twoCellAnchor>
  <xdr:twoCellAnchor editAs="oneCell">
    <xdr:from>
      <xdr:col>16</xdr:col>
      <xdr:colOff>8313</xdr:colOff>
      <xdr:row>30</xdr:row>
      <xdr:rowOff>58189</xdr:rowOff>
    </xdr:from>
    <xdr:to>
      <xdr:col>16</xdr:col>
      <xdr:colOff>454737</xdr:colOff>
      <xdr:row>31</xdr:row>
      <xdr:rowOff>108065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5229" y="5793971"/>
          <a:ext cx="446424" cy="2410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410"/>
  <sheetViews>
    <sheetView tabSelected="1" zoomScaleNormal="100" workbookViewId="0">
      <pane ySplit="9" topLeftCell="A10" activePane="bottomLeft" state="frozen"/>
      <selection activeCell="F2" sqref="F2:M4"/>
      <selection pane="bottomLeft" activeCell="E1" sqref="E1:N1"/>
    </sheetView>
  </sheetViews>
  <sheetFormatPr defaultRowHeight="15.05" outlineLevelRow="1" x14ac:dyDescent="0.3"/>
  <cols>
    <col min="1" max="1" width="6.5546875" style="8" customWidth="1"/>
    <col min="2" max="2" width="18.5546875" customWidth="1"/>
    <col min="3" max="3" width="4.109375" style="39" customWidth="1"/>
    <col min="4" max="4" width="3.44140625" style="2" customWidth="1"/>
    <col min="5" max="6" width="7.6640625" customWidth="1"/>
    <col min="7" max="7" width="8.5546875" customWidth="1"/>
    <col min="8" max="8" width="9.44140625" bestFit="1" customWidth="1"/>
    <col min="9" max="9" width="8.6640625" customWidth="1"/>
    <col min="10" max="11" width="7.6640625" customWidth="1"/>
    <col min="12" max="12" width="8.5546875" customWidth="1"/>
  </cols>
  <sheetData>
    <row r="1" spans="1:19" ht="20.95" x14ac:dyDescent="0.35">
      <c r="E1" s="51" t="s">
        <v>431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8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1567.6</v>
      </c>
      <c r="J3" s="4" t="s">
        <v>3</v>
      </c>
      <c r="K3" s="5">
        <v>20</v>
      </c>
      <c r="L3" s="5"/>
    </row>
    <row r="4" spans="1:19" x14ac:dyDescent="0.3">
      <c r="G4" s="12" t="s">
        <v>2</v>
      </c>
      <c r="H4" s="4">
        <f>CntPeriod</f>
        <v>31352</v>
      </c>
      <c r="J4" s="4"/>
      <c r="K4" s="4"/>
      <c r="L4" s="4"/>
      <c r="M4" s="4"/>
    </row>
    <row r="5" spans="1:19" ht="10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3">
      <c r="E7" s="63" t="s">
        <v>432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1" customHeight="1" x14ac:dyDescent="0.3">
      <c r="A8" s="38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3">
      <c r="A9" s="38" t="s">
        <v>14</v>
      </c>
      <c r="B9" s="1" t="s">
        <v>12</v>
      </c>
      <c r="C9" s="41"/>
      <c r="E9" s="13">
        <v>2015</v>
      </c>
      <c r="F9" s="14">
        <v>2014</v>
      </c>
      <c r="G9" s="29" t="s">
        <v>8</v>
      </c>
      <c r="H9" s="14">
        <v>2015</v>
      </c>
      <c r="I9" s="15">
        <v>2014</v>
      </c>
      <c r="J9" s="13">
        <v>2015</v>
      </c>
      <c r="K9" s="14">
        <v>2014</v>
      </c>
      <c r="L9" s="29" t="s">
        <v>8</v>
      </c>
      <c r="M9" s="14">
        <v>2015</v>
      </c>
      <c r="N9" s="15">
        <v>2014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13.2317562149158</v>
      </c>
      <c r="E10" s="20">
        <v>7616</v>
      </c>
      <c r="F10" s="14">
        <v>5484</v>
      </c>
      <c r="G10" s="31">
        <f t="shared" ref="G10:G73" si="1">IF(F10=0,"",SUM(((E10-F10)/F10)*100))</f>
        <v>38.876732312180891</v>
      </c>
      <c r="H10" s="32">
        <f t="shared" ref="H10:H73" si="2">IF(E10=0,"",SUM((E10/CntPeriod)*100))</f>
        <v>24.291911201837205</v>
      </c>
      <c r="I10" s="33">
        <f t="shared" ref="I10:I73" si="3">IF(F10=0,"",SUM((F10/CntPeriodPrevYear)*100))</f>
        <v>21.160672943355458</v>
      </c>
      <c r="J10" s="20">
        <v>62128</v>
      </c>
      <c r="K10" s="14">
        <v>54868</v>
      </c>
      <c r="L10" s="31">
        <f t="shared" ref="L10:L73" si="4">IF(K10=0,"",SUM(((J10-K10)/K10)*100))</f>
        <v>13.2317562149158</v>
      </c>
      <c r="M10" s="32">
        <f t="shared" ref="M10:M73" si="5">IF(J10=0,"",SUM((J10/CntYearAck)*100))</f>
        <v>19.940430339444358</v>
      </c>
      <c r="N10" s="34">
        <f t="shared" ref="N10:N73" si="6">IF(K10=0,"",SUM((K10/CntPrevYearAck)*100))</f>
        <v>19.821967890637417</v>
      </c>
    </row>
    <row r="11" spans="1:19" hidden="1" outlineLevel="1" x14ac:dyDescent="0.25">
      <c r="A11" s="36"/>
      <c r="B11" s="50" t="s">
        <v>19</v>
      </c>
      <c r="C11" s="42">
        <f t="shared" si="0"/>
        <v>19.756868000382884</v>
      </c>
      <c r="D11" s="48"/>
      <c r="E11" s="20">
        <v>3047</v>
      </c>
      <c r="F11" s="14">
        <v>2124</v>
      </c>
      <c r="G11" s="49">
        <f t="shared" si="1"/>
        <v>43.455743879472692</v>
      </c>
      <c r="H11" s="33">
        <f t="shared" si="2"/>
        <v>9.7186782342434288</v>
      </c>
      <c r="I11" s="33">
        <f t="shared" si="3"/>
        <v>8.1957092143849355</v>
      </c>
      <c r="J11" s="20">
        <v>25022</v>
      </c>
      <c r="K11" s="14">
        <v>20894</v>
      </c>
      <c r="L11" s="49">
        <f t="shared" si="4"/>
        <v>19.756868000382884</v>
      </c>
      <c r="M11" s="33">
        <f t="shared" si="5"/>
        <v>8.0309916294356292</v>
      </c>
      <c r="N11" s="34">
        <f t="shared" si="6"/>
        <v>7.548301325125359</v>
      </c>
    </row>
    <row r="12" spans="1:19" hidden="1" outlineLevel="1" x14ac:dyDescent="0.25">
      <c r="A12" s="36"/>
      <c r="B12" s="50" t="s">
        <v>20</v>
      </c>
      <c r="C12" s="42">
        <f t="shared" si="0"/>
        <v>27.911857292759706</v>
      </c>
      <c r="D12" s="48"/>
      <c r="E12" s="20">
        <v>1566</v>
      </c>
      <c r="F12" s="14">
        <v>1094</v>
      </c>
      <c r="G12" s="49">
        <f t="shared" si="1"/>
        <v>43.144424131627055</v>
      </c>
      <c r="H12" s="33">
        <f t="shared" si="2"/>
        <v>4.9948966573105391</v>
      </c>
      <c r="I12" s="33">
        <f t="shared" si="3"/>
        <v>4.2213304522302826</v>
      </c>
      <c r="J12" s="20">
        <v>13409</v>
      </c>
      <c r="K12" s="14">
        <v>10483</v>
      </c>
      <c r="L12" s="49">
        <f t="shared" si="4"/>
        <v>27.911857292759706</v>
      </c>
      <c r="M12" s="33">
        <f t="shared" si="5"/>
        <v>4.3037154008113792</v>
      </c>
      <c r="N12" s="34">
        <f t="shared" si="6"/>
        <v>3.7871562549674138</v>
      </c>
    </row>
    <row r="13" spans="1:19" hidden="1" outlineLevel="1" x14ac:dyDescent="0.25">
      <c r="A13" s="36"/>
      <c r="B13" s="50" t="s">
        <v>21</v>
      </c>
      <c r="C13" s="42">
        <f t="shared" si="0"/>
        <v>-3.1519065190651911</v>
      </c>
      <c r="D13" s="48"/>
      <c r="E13" s="20">
        <v>1560</v>
      </c>
      <c r="F13" s="14">
        <v>1295</v>
      </c>
      <c r="G13" s="49">
        <f t="shared" si="1"/>
        <v>20.463320463320464</v>
      </c>
      <c r="H13" s="33">
        <f t="shared" si="2"/>
        <v>4.9757591222250577</v>
      </c>
      <c r="I13" s="33">
        <f t="shared" si="3"/>
        <v>4.9969131038740544</v>
      </c>
      <c r="J13" s="20">
        <v>12598</v>
      </c>
      <c r="K13" s="14">
        <v>13008</v>
      </c>
      <c r="L13" s="49">
        <f t="shared" si="4"/>
        <v>-3.1519065190651911</v>
      </c>
      <c r="M13" s="33">
        <f t="shared" si="5"/>
        <v>4.043419093103271</v>
      </c>
      <c r="N13" s="34">
        <f t="shared" si="6"/>
        <v>4.6993540555772313</v>
      </c>
    </row>
    <row r="14" spans="1:19" hidden="1" outlineLevel="1" x14ac:dyDescent="0.25">
      <c r="A14" s="36"/>
      <c r="B14" s="50" t="s">
        <v>22</v>
      </c>
      <c r="C14" s="42">
        <f t="shared" si="0"/>
        <v>-1.1147029316687103</v>
      </c>
      <c r="D14" s="48"/>
      <c r="E14" s="20">
        <v>1122</v>
      </c>
      <c r="F14" s="14">
        <v>932</v>
      </c>
      <c r="G14" s="49">
        <f t="shared" si="1"/>
        <v>20.386266094420602</v>
      </c>
      <c r="H14" s="33">
        <f t="shared" si="2"/>
        <v>3.5787190609849451</v>
      </c>
      <c r="I14" s="33">
        <f t="shared" si="3"/>
        <v>3.5962339867263466</v>
      </c>
      <c r="J14" s="20">
        <v>8871</v>
      </c>
      <c r="K14" s="14">
        <v>8971</v>
      </c>
      <c r="L14" s="49">
        <f t="shared" si="4"/>
        <v>-1.1147029316687103</v>
      </c>
      <c r="M14" s="33">
        <f t="shared" si="5"/>
        <v>2.8472115236481281</v>
      </c>
      <c r="N14" s="34">
        <f t="shared" si="6"/>
        <v>3.2409213739685838</v>
      </c>
    </row>
    <row r="15" spans="1:19" hidden="1" outlineLevel="1" x14ac:dyDescent="0.25">
      <c r="A15" s="36"/>
      <c r="B15" s="50" t="s">
        <v>23</v>
      </c>
      <c r="C15" s="42" t="str">
        <f t="shared" si="0"/>
        <v/>
      </c>
      <c r="D15" s="48"/>
      <c r="E15" s="20">
        <v>279</v>
      </c>
      <c r="F15" s="14">
        <v>0</v>
      </c>
      <c r="G15" s="49" t="str">
        <f t="shared" si="1"/>
        <v/>
      </c>
      <c r="H15" s="33">
        <f t="shared" si="2"/>
        <v>0.88989538147486602</v>
      </c>
      <c r="I15" s="33" t="str">
        <f t="shared" si="3"/>
        <v/>
      </c>
      <c r="J15" s="20">
        <v>1700</v>
      </c>
      <c r="K15" s="14">
        <v>0</v>
      </c>
      <c r="L15" s="49" t="str">
        <f t="shared" si="4"/>
        <v/>
      </c>
      <c r="M15" s="33">
        <f t="shared" si="5"/>
        <v>0.54562727879628203</v>
      </c>
      <c r="N15" s="34" t="str">
        <f t="shared" si="6"/>
        <v/>
      </c>
    </row>
    <row r="16" spans="1:19" hidden="1" outlineLevel="1" x14ac:dyDescent="0.25">
      <c r="A16" s="36"/>
      <c r="B16" s="50" t="s">
        <v>24</v>
      </c>
      <c r="C16" s="42">
        <f t="shared" si="0"/>
        <v>-27.188081936685286</v>
      </c>
      <c r="D16" s="48"/>
      <c r="E16" s="20">
        <v>41</v>
      </c>
      <c r="F16" s="14">
        <v>39</v>
      </c>
      <c r="G16" s="49">
        <f t="shared" si="1"/>
        <v>5.1282051282051277</v>
      </c>
      <c r="H16" s="33">
        <f t="shared" si="2"/>
        <v>0.13077315641745343</v>
      </c>
      <c r="I16" s="33">
        <f t="shared" si="3"/>
        <v>0.15048618613983641</v>
      </c>
      <c r="J16" s="20">
        <v>391</v>
      </c>
      <c r="K16" s="14">
        <v>537</v>
      </c>
      <c r="L16" s="49">
        <f t="shared" si="4"/>
        <v>-27.188081936685286</v>
      </c>
      <c r="M16" s="33">
        <f t="shared" si="5"/>
        <v>0.12549427412314487</v>
      </c>
      <c r="N16" s="34">
        <f t="shared" si="6"/>
        <v>0.19400008670394936</v>
      </c>
    </row>
    <row r="17" spans="1:14" hidden="1" outlineLevel="1" x14ac:dyDescent="0.25">
      <c r="A17" s="36"/>
      <c r="B17" s="50" t="s">
        <v>25</v>
      </c>
      <c r="C17" s="42">
        <f t="shared" si="0"/>
        <v>-85.729386892177601</v>
      </c>
      <c r="D17" s="48"/>
      <c r="E17" s="20">
        <v>1</v>
      </c>
      <c r="F17" s="14">
        <v>0</v>
      </c>
      <c r="G17" s="49" t="str">
        <f t="shared" si="1"/>
        <v/>
      </c>
      <c r="H17" s="33">
        <f t="shared" si="2"/>
        <v>3.1895891809134982E-3</v>
      </c>
      <c r="I17" s="33" t="str">
        <f t="shared" si="3"/>
        <v/>
      </c>
      <c r="J17" s="20">
        <v>135</v>
      </c>
      <c r="K17" s="14">
        <v>946</v>
      </c>
      <c r="L17" s="49">
        <f t="shared" si="4"/>
        <v>-85.729386892177601</v>
      </c>
      <c r="M17" s="33">
        <f t="shared" si="5"/>
        <v>4.3329225080881217E-2</v>
      </c>
      <c r="N17" s="34">
        <f t="shared" si="6"/>
        <v>0.34175806707995549</v>
      </c>
    </row>
    <row r="18" spans="1:14" hidden="1" outlineLevel="1" x14ac:dyDescent="0.25">
      <c r="A18" s="36"/>
      <c r="B18" s="50" t="s">
        <v>26</v>
      </c>
      <c r="C18" s="42" t="str">
        <f t="shared" si="0"/>
        <v/>
      </c>
      <c r="D18" s="48"/>
      <c r="E18" s="20">
        <v>0</v>
      </c>
      <c r="F18" s="14">
        <v>0</v>
      </c>
      <c r="G18" s="49" t="str">
        <f t="shared" si="1"/>
        <v/>
      </c>
      <c r="H18" s="33" t="str">
        <f t="shared" si="2"/>
        <v/>
      </c>
      <c r="I18" s="33" t="str">
        <f t="shared" si="3"/>
        <v/>
      </c>
      <c r="J18" s="20">
        <v>1</v>
      </c>
      <c r="K18" s="14">
        <v>0</v>
      </c>
      <c r="L18" s="49" t="str">
        <f t="shared" si="4"/>
        <v/>
      </c>
      <c r="M18" s="33">
        <f t="shared" si="5"/>
        <v>3.2095722282134235E-4</v>
      </c>
      <c r="N18" s="34" t="str">
        <f t="shared" si="6"/>
        <v/>
      </c>
    </row>
    <row r="19" spans="1:14" hidden="1" outlineLevel="1" x14ac:dyDescent="0.25">
      <c r="A19" s="36"/>
      <c r="B19" s="50" t="s">
        <v>27</v>
      </c>
      <c r="C19" s="42" t="str">
        <f t="shared" si="0"/>
        <v/>
      </c>
      <c r="D19" s="48"/>
      <c r="E19" s="20">
        <v>0</v>
      </c>
      <c r="F19" s="14">
        <v>0</v>
      </c>
      <c r="G19" s="49" t="str">
        <f t="shared" si="1"/>
        <v/>
      </c>
      <c r="H19" s="33" t="str">
        <f t="shared" si="2"/>
        <v/>
      </c>
      <c r="I19" s="33" t="str">
        <f t="shared" si="3"/>
        <v/>
      </c>
      <c r="J19" s="20">
        <v>1</v>
      </c>
      <c r="K19" s="14">
        <v>0</v>
      </c>
      <c r="L19" s="49" t="str">
        <f t="shared" si="4"/>
        <v/>
      </c>
      <c r="M19" s="33">
        <f t="shared" si="5"/>
        <v>3.2095722282134235E-4</v>
      </c>
      <c r="N19" s="34" t="str">
        <f t="shared" si="6"/>
        <v/>
      </c>
    </row>
    <row r="20" spans="1:14" hidden="1" outlineLevel="1" x14ac:dyDescent="0.25">
      <c r="A20" s="36"/>
      <c r="B20" s="50" t="s">
        <v>28</v>
      </c>
      <c r="C20" s="42">
        <f t="shared" si="0"/>
        <v>-100</v>
      </c>
      <c r="D20" s="48"/>
      <c r="E20" s="20">
        <v>0</v>
      </c>
      <c r="F20" s="14">
        <v>0</v>
      </c>
      <c r="G20" s="49" t="str">
        <f t="shared" si="1"/>
        <v/>
      </c>
      <c r="H20" s="33" t="str">
        <f t="shared" si="2"/>
        <v/>
      </c>
      <c r="I20" s="33" t="str">
        <f t="shared" si="3"/>
        <v/>
      </c>
      <c r="J20" s="20">
        <v>0</v>
      </c>
      <c r="K20" s="14">
        <v>17</v>
      </c>
      <c r="L20" s="49">
        <f t="shared" si="4"/>
        <v>-100</v>
      </c>
      <c r="M20" s="33" t="str">
        <f t="shared" si="5"/>
        <v/>
      </c>
      <c r="N20" s="34">
        <f t="shared" si="6"/>
        <v>6.1415297466799615E-3</v>
      </c>
    </row>
    <row r="21" spans="1:14" hidden="1" outlineLevel="1" x14ac:dyDescent="0.25">
      <c r="A21" s="36"/>
      <c r="B21" s="50" t="s">
        <v>29</v>
      </c>
      <c r="C21" s="42">
        <f t="shared" si="0"/>
        <v>-100</v>
      </c>
      <c r="D21" s="48"/>
      <c r="E21" s="20">
        <v>0</v>
      </c>
      <c r="F21" s="14">
        <v>0</v>
      </c>
      <c r="G21" s="49" t="str">
        <f t="shared" si="1"/>
        <v/>
      </c>
      <c r="H21" s="33" t="str">
        <f t="shared" si="2"/>
        <v/>
      </c>
      <c r="I21" s="33" t="str">
        <f t="shared" si="3"/>
        <v/>
      </c>
      <c r="J21" s="20">
        <v>0</v>
      </c>
      <c r="K21" s="14">
        <v>12</v>
      </c>
      <c r="L21" s="49">
        <f t="shared" si="4"/>
        <v>-100</v>
      </c>
      <c r="M21" s="33" t="str">
        <f t="shared" si="5"/>
        <v/>
      </c>
      <c r="N21" s="34">
        <f t="shared" si="6"/>
        <v>4.3351974682446781E-3</v>
      </c>
    </row>
    <row r="22" spans="1:14" collapsed="1" x14ac:dyDescent="0.25">
      <c r="A22" s="36" t="s">
        <v>30</v>
      </c>
      <c r="B22" s="1" t="s">
        <v>31</v>
      </c>
      <c r="C22" s="42">
        <f t="shared" si="0"/>
        <v>15.065156497381563</v>
      </c>
      <c r="D22" s="48"/>
      <c r="E22" s="20">
        <v>4887</v>
      </c>
      <c r="F22" s="14">
        <v>3996</v>
      </c>
      <c r="G22" s="49">
        <f t="shared" si="1"/>
        <v>22.297297297297298</v>
      </c>
      <c r="H22" s="33">
        <f t="shared" si="2"/>
        <v>15.587522327124267</v>
      </c>
      <c r="I22" s="33">
        <f t="shared" si="3"/>
        <v>15.419046149097081</v>
      </c>
      <c r="J22" s="20">
        <v>47240</v>
      </c>
      <c r="K22" s="14">
        <v>41055</v>
      </c>
      <c r="L22" s="49">
        <f t="shared" si="4"/>
        <v>15.065156497381563</v>
      </c>
      <c r="M22" s="33">
        <f t="shared" si="5"/>
        <v>15.162019206080213</v>
      </c>
      <c r="N22" s="34">
        <f t="shared" si="6"/>
        <v>14.831794338232108</v>
      </c>
    </row>
    <row r="23" spans="1:14" hidden="1" outlineLevel="1" x14ac:dyDescent="0.25">
      <c r="A23" s="36"/>
      <c r="B23" s="50" t="s">
        <v>32</v>
      </c>
      <c r="C23" s="42">
        <f t="shared" si="0"/>
        <v>37.45279333246517</v>
      </c>
      <c r="D23" s="48"/>
      <c r="E23" s="20">
        <v>2473</v>
      </c>
      <c r="F23" s="14">
        <v>1773</v>
      </c>
      <c r="G23" s="49">
        <f t="shared" si="1"/>
        <v>39.481105470953189</v>
      </c>
      <c r="H23" s="33">
        <f t="shared" si="2"/>
        <v>7.8878540443990817</v>
      </c>
      <c r="I23" s="33">
        <f t="shared" si="3"/>
        <v>6.8413335391264081</v>
      </c>
      <c r="J23" s="20">
        <v>21110</v>
      </c>
      <c r="K23" s="14">
        <v>15358</v>
      </c>
      <c r="L23" s="49">
        <f t="shared" si="4"/>
        <v>37.45279333246517</v>
      </c>
      <c r="M23" s="33">
        <f t="shared" si="5"/>
        <v>6.7754069737585372</v>
      </c>
      <c r="N23" s="34">
        <f t="shared" si="6"/>
        <v>5.5483302264418146</v>
      </c>
    </row>
    <row r="24" spans="1:14" hidden="1" outlineLevel="1" x14ac:dyDescent="0.25">
      <c r="A24" s="36"/>
      <c r="B24" s="50" t="s">
        <v>33</v>
      </c>
      <c r="C24" s="42">
        <f t="shared" si="0"/>
        <v>4.3611446997178565</v>
      </c>
      <c r="D24" s="48"/>
      <c r="E24" s="20">
        <v>1257</v>
      </c>
      <c r="F24" s="14">
        <v>1110</v>
      </c>
      <c r="G24" s="49">
        <f t="shared" si="1"/>
        <v>13.243243243243244</v>
      </c>
      <c r="H24" s="33">
        <f t="shared" si="2"/>
        <v>4.0093136004082677</v>
      </c>
      <c r="I24" s="33">
        <f t="shared" si="3"/>
        <v>4.28306837474919</v>
      </c>
      <c r="J24" s="20">
        <v>12946</v>
      </c>
      <c r="K24" s="14">
        <v>12405</v>
      </c>
      <c r="L24" s="49">
        <f t="shared" si="4"/>
        <v>4.3611446997178565</v>
      </c>
      <c r="M24" s="33">
        <f t="shared" si="5"/>
        <v>4.1551122066450983</v>
      </c>
      <c r="N24" s="34">
        <f t="shared" si="6"/>
        <v>4.4815103827979366</v>
      </c>
    </row>
    <row r="25" spans="1:14" hidden="1" outlineLevel="1" x14ac:dyDescent="0.25">
      <c r="A25" s="36"/>
      <c r="B25" s="50" t="s">
        <v>34</v>
      </c>
      <c r="C25" s="42">
        <f t="shared" si="0"/>
        <v>-3.9041916167664672</v>
      </c>
      <c r="D25" s="48"/>
      <c r="E25" s="20">
        <v>278</v>
      </c>
      <c r="F25" s="14">
        <v>334</v>
      </c>
      <c r="G25" s="49">
        <f t="shared" si="1"/>
        <v>-16.766467065868262</v>
      </c>
      <c r="H25" s="33">
        <f t="shared" si="2"/>
        <v>0.88670579229395241</v>
      </c>
      <c r="I25" s="33">
        <f t="shared" si="3"/>
        <v>1.2887791325821887</v>
      </c>
      <c r="J25" s="20">
        <v>4012</v>
      </c>
      <c r="K25" s="14">
        <v>4175</v>
      </c>
      <c r="L25" s="49">
        <f t="shared" si="4"/>
        <v>-3.9041916167664672</v>
      </c>
      <c r="M25" s="33">
        <f t="shared" si="5"/>
        <v>1.2876803779592256</v>
      </c>
      <c r="N25" s="34">
        <f t="shared" si="6"/>
        <v>1.5082874524934611</v>
      </c>
    </row>
    <row r="26" spans="1:14" hidden="1" outlineLevel="1" x14ac:dyDescent="0.25">
      <c r="A26" s="36"/>
      <c r="B26" s="50" t="s">
        <v>35</v>
      </c>
      <c r="C26" s="42">
        <f t="shared" si="0"/>
        <v>22.806354009077157</v>
      </c>
      <c r="D26" s="48"/>
      <c r="E26" s="20">
        <v>247</v>
      </c>
      <c r="F26" s="14">
        <v>282</v>
      </c>
      <c r="G26" s="49">
        <f t="shared" si="1"/>
        <v>-12.411347517730496</v>
      </c>
      <c r="H26" s="33">
        <f t="shared" si="2"/>
        <v>0.78782852768563405</v>
      </c>
      <c r="I26" s="33">
        <f t="shared" si="3"/>
        <v>1.0881308843957402</v>
      </c>
      <c r="J26" s="20">
        <v>3247</v>
      </c>
      <c r="K26" s="14">
        <v>2644</v>
      </c>
      <c r="L26" s="49">
        <f t="shared" si="4"/>
        <v>22.806354009077157</v>
      </c>
      <c r="M26" s="33">
        <f t="shared" si="5"/>
        <v>1.0421481025008985</v>
      </c>
      <c r="N26" s="34">
        <f t="shared" si="6"/>
        <v>0.95518850883657747</v>
      </c>
    </row>
    <row r="27" spans="1:14" hidden="1" outlineLevel="1" x14ac:dyDescent="0.25">
      <c r="A27" s="36"/>
      <c r="B27" s="50" t="s">
        <v>36</v>
      </c>
      <c r="C27" s="42">
        <f t="shared" si="0"/>
        <v>14.312617702448211</v>
      </c>
      <c r="D27" s="48"/>
      <c r="E27" s="20">
        <v>84</v>
      </c>
      <c r="F27" s="14">
        <v>141</v>
      </c>
      <c r="G27" s="49">
        <f t="shared" si="1"/>
        <v>-40.425531914893611</v>
      </c>
      <c r="H27" s="33">
        <f t="shared" si="2"/>
        <v>0.26792549119673387</v>
      </c>
      <c r="I27" s="33">
        <f t="shared" si="3"/>
        <v>0.54406544219787012</v>
      </c>
      <c r="J27" s="20">
        <v>1214</v>
      </c>
      <c r="K27" s="14">
        <v>1062</v>
      </c>
      <c r="L27" s="49">
        <f t="shared" si="4"/>
        <v>14.312617702448211</v>
      </c>
      <c r="M27" s="33">
        <f t="shared" si="5"/>
        <v>0.38964206850510963</v>
      </c>
      <c r="N27" s="34">
        <f t="shared" si="6"/>
        <v>0.38366497593965404</v>
      </c>
    </row>
    <row r="28" spans="1:14" hidden="1" outlineLevel="1" x14ac:dyDescent="0.25">
      <c r="A28" s="36"/>
      <c r="B28" s="50" t="s">
        <v>37</v>
      </c>
      <c r="C28" s="42">
        <f t="shared" si="0"/>
        <v>-9.8428453267162936</v>
      </c>
      <c r="D28" s="48"/>
      <c r="E28" s="20">
        <v>41</v>
      </c>
      <c r="F28" s="14">
        <v>75</v>
      </c>
      <c r="G28" s="49">
        <f t="shared" si="1"/>
        <v>-45.333333333333329</v>
      </c>
      <c r="H28" s="33">
        <f t="shared" si="2"/>
        <v>0.13077315641745343</v>
      </c>
      <c r="I28" s="33">
        <f t="shared" si="3"/>
        <v>0.28939651180737769</v>
      </c>
      <c r="J28" s="20">
        <v>1090</v>
      </c>
      <c r="K28" s="14">
        <v>1209</v>
      </c>
      <c r="L28" s="49">
        <f t="shared" si="4"/>
        <v>-9.8428453267162936</v>
      </c>
      <c r="M28" s="33">
        <f t="shared" si="5"/>
        <v>0.34984337287526318</v>
      </c>
      <c r="N28" s="34">
        <f t="shared" si="6"/>
        <v>0.43677114492565139</v>
      </c>
    </row>
    <row r="29" spans="1:14" hidden="1" outlineLevel="1" x14ac:dyDescent="0.25">
      <c r="A29" s="36"/>
      <c r="B29" s="50" t="s">
        <v>38</v>
      </c>
      <c r="C29" s="42">
        <f t="shared" si="0"/>
        <v>-39.24528301886793</v>
      </c>
      <c r="D29" s="48"/>
      <c r="E29" s="20">
        <v>147</v>
      </c>
      <c r="F29" s="14">
        <v>56</v>
      </c>
      <c r="G29" s="49">
        <f t="shared" si="1"/>
        <v>162.5</v>
      </c>
      <c r="H29" s="33">
        <f t="shared" si="2"/>
        <v>0.4688696095942842</v>
      </c>
      <c r="I29" s="33">
        <f t="shared" si="3"/>
        <v>0.21608272881617532</v>
      </c>
      <c r="J29" s="20">
        <v>966</v>
      </c>
      <c r="K29" s="14">
        <v>1590</v>
      </c>
      <c r="L29" s="49">
        <f t="shared" si="4"/>
        <v>-39.24528301886793</v>
      </c>
      <c r="M29" s="33">
        <f t="shared" si="5"/>
        <v>0.31004467724541673</v>
      </c>
      <c r="N29" s="34">
        <f t="shared" si="6"/>
        <v>0.57441366454241993</v>
      </c>
    </row>
    <row r="30" spans="1:14" hidden="1" outlineLevel="1" x14ac:dyDescent="0.25">
      <c r="A30" s="36"/>
      <c r="B30" s="50" t="s">
        <v>39</v>
      </c>
      <c r="C30" s="42">
        <f t="shared" si="0"/>
        <v>-18.272095332671302</v>
      </c>
      <c r="D30" s="48"/>
      <c r="E30" s="20">
        <v>101</v>
      </c>
      <c r="F30" s="14">
        <v>99</v>
      </c>
      <c r="G30" s="49">
        <f t="shared" si="1"/>
        <v>2.0202020202020203</v>
      </c>
      <c r="H30" s="33">
        <f t="shared" si="2"/>
        <v>0.32214850727226335</v>
      </c>
      <c r="I30" s="33">
        <f t="shared" si="3"/>
        <v>0.38200339558573854</v>
      </c>
      <c r="J30" s="20">
        <v>823</v>
      </c>
      <c r="K30" s="14">
        <v>1007</v>
      </c>
      <c r="L30" s="49">
        <f t="shared" si="4"/>
        <v>-18.272095332671302</v>
      </c>
      <c r="M30" s="33">
        <f t="shared" si="5"/>
        <v>0.26414779438196478</v>
      </c>
      <c r="N30" s="34">
        <f t="shared" si="6"/>
        <v>0.36379532087686595</v>
      </c>
    </row>
    <row r="31" spans="1:14" hidden="1" outlineLevel="1" x14ac:dyDescent="0.25">
      <c r="A31" s="36"/>
      <c r="B31" s="50" t="s">
        <v>40</v>
      </c>
      <c r="C31" s="42">
        <f t="shared" si="0"/>
        <v>68.337129840546694</v>
      </c>
      <c r="D31" s="48"/>
      <c r="E31" s="20">
        <v>82</v>
      </c>
      <c r="F31" s="14">
        <v>17</v>
      </c>
      <c r="G31" s="49">
        <f t="shared" si="1"/>
        <v>382.35294117647061</v>
      </c>
      <c r="H31" s="33">
        <f t="shared" si="2"/>
        <v>0.26154631283490687</v>
      </c>
      <c r="I31" s="33">
        <f t="shared" si="3"/>
        <v>6.5596542676338937E-2</v>
      </c>
      <c r="J31" s="20">
        <v>739</v>
      </c>
      <c r="K31" s="14">
        <v>439</v>
      </c>
      <c r="L31" s="49">
        <f t="shared" si="4"/>
        <v>68.337129840546694</v>
      </c>
      <c r="M31" s="33">
        <f t="shared" si="5"/>
        <v>0.23718738766497202</v>
      </c>
      <c r="N31" s="34">
        <f t="shared" si="6"/>
        <v>0.15859597404661782</v>
      </c>
    </row>
    <row r="32" spans="1:14" hidden="1" outlineLevel="1" x14ac:dyDescent="0.25">
      <c r="A32" s="36"/>
      <c r="B32" s="50" t="s">
        <v>41</v>
      </c>
      <c r="C32" s="42">
        <f t="shared" si="0"/>
        <v>18.730158730158731</v>
      </c>
      <c r="D32" s="48"/>
      <c r="E32" s="20">
        <v>38</v>
      </c>
      <c r="F32" s="14">
        <v>37</v>
      </c>
      <c r="G32" s="49">
        <f t="shared" si="1"/>
        <v>2.7027027027027026</v>
      </c>
      <c r="H32" s="33">
        <f t="shared" si="2"/>
        <v>0.12120438887471294</v>
      </c>
      <c r="I32" s="33">
        <f t="shared" si="3"/>
        <v>0.14276894582497299</v>
      </c>
      <c r="J32" s="20">
        <v>374</v>
      </c>
      <c r="K32" s="14">
        <v>315</v>
      </c>
      <c r="L32" s="49">
        <f t="shared" si="4"/>
        <v>18.730158730158731</v>
      </c>
      <c r="M32" s="33">
        <f t="shared" si="5"/>
        <v>0.12003800133518205</v>
      </c>
      <c r="N32" s="34">
        <f t="shared" si="6"/>
        <v>0.11379893354142281</v>
      </c>
    </row>
    <row r="33" spans="1:14" hidden="1" outlineLevel="1" x14ac:dyDescent="0.25">
      <c r="A33" s="36"/>
      <c r="B33" s="50" t="s">
        <v>42</v>
      </c>
      <c r="C33" s="42">
        <f t="shared" si="0"/>
        <v>-30.407523510971785</v>
      </c>
      <c r="D33" s="48"/>
      <c r="E33" s="20">
        <v>30</v>
      </c>
      <c r="F33" s="14">
        <v>21</v>
      </c>
      <c r="G33" s="49">
        <f t="shared" si="1"/>
        <v>42.857142857142854</v>
      </c>
      <c r="H33" s="33">
        <f t="shared" si="2"/>
        <v>9.5687675427404958E-2</v>
      </c>
      <c r="I33" s="33">
        <f t="shared" si="3"/>
        <v>8.103102330606575E-2</v>
      </c>
      <c r="J33" s="20">
        <v>222</v>
      </c>
      <c r="K33" s="14">
        <v>319</v>
      </c>
      <c r="L33" s="49">
        <f t="shared" si="4"/>
        <v>-30.407523510971785</v>
      </c>
      <c r="M33" s="33">
        <f t="shared" si="5"/>
        <v>7.1252503466338019E-2</v>
      </c>
      <c r="N33" s="34">
        <f t="shared" si="6"/>
        <v>0.11524399936417104</v>
      </c>
    </row>
    <row r="34" spans="1:14" hidden="1" outlineLevel="1" x14ac:dyDescent="0.25">
      <c r="A34" s="36"/>
      <c r="B34" s="50" t="s">
        <v>43</v>
      </c>
      <c r="C34" s="42">
        <f t="shared" si="0"/>
        <v>10.32258064516129</v>
      </c>
      <c r="D34" s="48"/>
      <c r="E34" s="20">
        <v>8</v>
      </c>
      <c r="F34" s="14">
        <v>8</v>
      </c>
      <c r="G34" s="49">
        <f t="shared" si="1"/>
        <v>0</v>
      </c>
      <c r="H34" s="33">
        <f t="shared" si="2"/>
        <v>2.5516713447307986E-2</v>
      </c>
      <c r="I34" s="33">
        <f t="shared" si="3"/>
        <v>3.0868961259453619E-2</v>
      </c>
      <c r="J34" s="20">
        <v>171</v>
      </c>
      <c r="K34" s="14">
        <v>155</v>
      </c>
      <c r="L34" s="49">
        <f t="shared" si="4"/>
        <v>10.32258064516129</v>
      </c>
      <c r="M34" s="33">
        <f t="shared" si="5"/>
        <v>5.488368510244955E-2</v>
      </c>
      <c r="N34" s="34">
        <f t="shared" si="6"/>
        <v>5.5996300631493766E-2</v>
      </c>
    </row>
    <row r="35" spans="1:14" hidden="1" outlineLevel="1" x14ac:dyDescent="0.25">
      <c r="A35" s="36"/>
      <c r="B35" s="50" t="s">
        <v>44</v>
      </c>
      <c r="C35" s="42">
        <f t="shared" si="0"/>
        <v>-61.971830985915489</v>
      </c>
      <c r="D35" s="48"/>
      <c r="E35" s="20">
        <v>0</v>
      </c>
      <c r="F35" s="14">
        <v>42</v>
      </c>
      <c r="G35" s="49">
        <f t="shared" si="1"/>
        <v>-100</v>
      </c>
      <c r="H35" s="33" t="str">
        <f t="shared" si="2"/>
        <v/>
      </c>
      <c r="I35" s="33">
        <f t="shared" si="3"/>
        <v>0.1620620466121315</v>
      </c>
      <c r="J35" s="20">
        <v>135</v>
      </c>
      <c r="K35" s="14">
        <v>355</v>
      </c>
      <c r="L35" s="49">
        <f t="shared" si="4"/>
        <v>-61.971830985915489</v>
      </c>
      <c r="M35" s="33">
        <f t="shared" si="5"/>
        <v>4.3329225080881217E-2</v>
      </c>
      <c r="N35" s="34">
        <f t="shared" si="6"/>
        <v>0.12824959176890507</v>
      </c>
    </row>
    <row r="36" spans="1:14" hidden="1" outlineLevel="1" x14ac:dyDescent="0.25">
      <c r="A36" s="36"/>
      <c r="B36" s="50" t="s">
        <v>45</v>
      </c>
      <c r="C36" s="42">
        <f t="shared" si="0"/>
        <v>916.66666666666663</v>
      </c>
      <c r="D36" s="48"/>
      <c r="E36" s="20">
        <v>62</v>
      </c>
      <c r="F36" s="14">
        <v>0</v>
      </c>
      <c r="G36" s="49" t="str">
        <f t="shared" si="1"/>
        <v/>
      </c>
      <c r="H36" s="33">
        <f t="shared" si="2"/>
        <v>0.19775452921663692</v>
      </c>
      <c r="I36" s="33" t="str">
        <f t="shared" si="3"/>
        <v/>
      </c>
      <c r="J36" s="20">
        <v>122</v>
      </c>
      <c r="K36" s="14">
        <v>12</v>
      </c>
      <c r="L36" s="49">
        <f t="shared" si="4"/>
        <v>916.66666666666663</v>
      </c>
      <c r="M36" s="33">
        <f t="shared" si="5"/>
        <v>3.9156781184203772E-2</v>
      </c>
      <c r="N36" s="34">
        <f t="shared" si="6"/>
        <v>4.3351974682446781E-3</v>
      </c>
    </row>
    <row r="37" spans="1:14" hidden="1" outlineLevel="1" x14ac:dyDescent="0.25">
      <c r="A37" s="36"/>
      <c r="B37" s="50" t="s">
        <v>46</v>
      </c>
      <c r="C37" s="42" t="str">
        <f t="shared" si="0"/>
        <v/>
      </c>
      <c r="D37" s="48"/>
      <c r="E37" s="20">
        <v>39</v>
      </c>
      <c r="F37" s="14">
        <v>0</v>
      </c>
      <c r="G37" s="49" t="str">
        <f t="shared" si="1"/>
        <v/>
      </c>
      <c r="H37" s="33">
        <f t="shared" si="2"/>
        <v>0.12439397805562642</v>
      </c>
      <c r="I37" s="33" t="str">
        <f t="shared" si="3"/>
        <v/>
      </c>
      <c r="J37" s="20">
        <v>67</v>
      </c>
      <c r="K37" s="14">
        <v>0</v>
      </c>
      <c r="L37" s="49" t="str">
        <f t="shared" si="4"/>
        <v/>
      </c>
      <c r="M37" s="33">
        <f t="shared" si="5"/>
        <v>2.1504133929029938E-2</v>
      </c>
      <c r="N37" s="34" t="str">
        <f t="shared" si="6"/>
        <v/>
      </c>
    </row>
    <row r="38" spans="1:14" hidden="1" outlineLevel="1" x14ac:dyDescent="0.25">
      <c r="A38" s="36"/>
      <c r="B38" s="50" t="s">
        <v>47</v>
      </c>
      <c r="C38" s="42">
        <f t="shared" si="0"/>
        <v>-33.333333333333329</v>
      </c>
      <c r="D38" s="48"/>
      <c r="E38" s="20">
        <v>0</v>
      </c>
      <c r="F38" s="14">
        <v>0</v>
      </c>
      <c r="G38" s="49" t="str">
        <f t="shared" si="1"/>
        <v/>
      </c>
      <c r="H38" s="33" t="str">
        <f t="shared" si="2"/>
        <v/>
      </c>
      <c r="I38" s="33" t="str">
        <f t="shared" si="3"/>
        <v/>
      </c>
      <c r="J38" s="20">
        <v>2</v>
      </c>
      <c r="K38" s="14">
        <v>3</v>
      </c>
      <c r="L38" s="49">
        <f t="shared" si="4"/>
        <v>-33.333333333333329</v>
      </c>
      <c r="M38" s="33">
        <f t="shared" si="5"/>
        <v>6.4191444564268469E-4</v>
      </c>
      <c r="N38" s="34">
        <f t="shared" si="6"/>
        <v>1.0837993670611695E-3</v>
      </c>
    </row>
    <row r="39" spans="1:14" hidden="1" outlineLevel="1" x14ac:dyDescent="0.25">
      <c r="A39" s="36"/>
      <c r="B39" s="50" t="s">
        <v>48</v>
      </c>
      <c r="C39" s="42">
        <f t="shared" si="0"/>
        <v>-100</v>
      </c>
      <c r="D39" s="48"/>
      <c r="E39" s="20">
        <v>0</v>
      </c>
      <c r="F39" s="14">
        <v>0</v>
      </c>
      <c r="G39" s="49" t="str">
        <f t="shared" si="1"/>
        <v/>
      </c>
      <c r="H39" s="33" t="str">
        <f t="shared" si="2"/>
        <v/>
      </c>
      <c r="I39" s="33" t="str">
        <f t="shared" si="3"/>
        <v/>
      </c>
      <c r="J39" s="20">
        <v>0</v>
      </c>
      <c r="K39" s="14">
        <v>6</v>
      </c>
      <c r="L39" s="49">
        <f t="shared" si="4"/>
        <v>-100</v>
      </c>
      <c r="M39" s="33" t="str">
        <f t="shared" si="5"/>
        <v/>
      </c>
      <c r="N39" s="34">
        <f t="shared" si="6"/>
        <v>2.1675987341223391E-3</v>
      </c>
    </row>
    <row r="40" spans="1:14" hidden="1" outlineLevel="1" x14ac:dyDescent="0.25">
      <c r="A40" s="36"/>
      <c r="B40" s="50" t="s">
        <v>49</v>
      </c>
      <c r="C40" s="42">
        <f t="shared" si="0"/>
        <v>-100</v>
      </c>
      <c r="D40" s="48"/>
      <c r="E40" s="20">
        <v>0</v>
      </c>
      <c r="F40" s="14">
        <v>1</v>
      </c>
      <c r="G40" s="49">
        <f t="shared" si="1"/>
        <v>-100</v>
      </c>
      <c r="H40" s="33" t="str">
        <f t="shared" si="2"/>
        <v/>
      </c>
      <c r="I40" s="33">
        <f t="shared" si="3"/>
        <v>3.8586201574317023E-3</v>
      </c>
      <c r="J40" s="20">
        <v>0</v>
      </c>
      <c r="K40" s="14">
        <v>1</v>
      </c>
      <c r="L40" s="49">
        <f t="shared" si="4"/>
        <v>-100</v>
      </c>
      <c r="M40" s="33" t="str">
        <f t="shared" si="5"/>
        <v/>
      </c>
      <c r="N40" s="34">
        <f t="shared" si="6"/>
        <v>3.6126645568705656E-4</v>
      </c>
    </row>
    <row r="41" spans="1:14" collapsed="1" x14ac:dyDescent="0.25">
      <c r="A41" s="36" t="s">
        <v>50</v>
      </c>
      <c r="B41" s="1" t="s">
        <v>51</v>
      </c>
      <c r="C41" s="42">
        <f t="shared" si="0"/>
        <v>9.461912289946719</v>
      </c>
      <c r="D41" s="48"/>
      <c r="E41" s="20">
        <v>1790</v>
      </c>
      <c r="F41" s="14">
        <v>1987</v>
      </c>
      <c r="G41" s="49">
        <f t="shared" si="1"/>
        <v>-9.914443885254153</v>
      </c>
      <c r="H41" s="33">
        <f t="shared" si="2"/>
        <v>5.709364633835162</v>
      </c>
      <c r="I41" s="33">
        <f t="shared" si="3"/>
        <v>7.6670782528167933</v>
      </c>
      <c r="J41" s="20">
        <v>18695</v>
      </c>
      <c r="K41" s="14">
        <v>17079</v>
      </c>
      <c r="L41" s="49">
        <f t="shared" si="4"/>
        <v>9.461912289946719</v>
      </c>
      <c r="M41" s="33">
        <f t="shared" si="5"/>
        <v>6.0002952806449956</v>
      </c>
      <c r="N41" s="34">
        <f t="shared" si="6"/>
        <v>6.1700697966792388</v>
      </c>
    </row>
    <row r="42" spans="1:14" hidden="1" outlineLevel="1" x14ac:dyDescent="0.25">
      <c r="A42" s="36"/>
      <c r="B42" s="50" t="s">
        <v>52</v>
      </c>
      <c r="C42" s="42">
        <f t="shared" si="0"/>
        <v>17.6084407971864</v>
      </c>
      <c r="D42" s="48"/>
      <c r="E42" s="20">
        <v>485</v>
      </c>
      <c r="F42" s="14">
        <v>578</v>
      </c>
      <c r="G42" s="49">
        <f t="shared" si="1"/>
        <v>-16.089965397923876</v>
      </c>
      <c r="H42" s="33">
        <f t="shared" si="2"/>
        <v>1.5469507527430468</v>
      </c>
      <c r="I42" s="33">
        <f t="shared" si="3"/>
        <v>2.2302824509955239</v>
      </c>
      <c r="J42" s="20">
        <v>5016</v>
      </c>
      <c r="K42" s="14">
        <v>4265</v>
      </c>
      <c r="L42" s="49">
        <f t="shared" si="4"/>
        <v>17.6084407971864</v>
      </c>
      <c r="M42" s="33">
        <f t="shared" si="5"/>
        <v>1.6099214296718531</v>
      </c>
      <c r="N42" s="34">
        <f t="shared" si="6"/>
        <v>1.5408014335052962</v>
      </c>
    </row>
    <row r="43" spans="1:14" hidden="1" outlineLevel="1" x14ac:dyDescent="0.25">
      <c r="A43" s="36"/>
      <c r="B43" s="50" t="s">
        <v>53</v>
      </c>
      <c r="C43" s="42">
        <f t="shared" si="0"/>
        <v>-4.4027898866608544</v>
      </c>
      <c r="D43" s="48"/>
      <c r="E43" s="20">
        <v>501</v>
      </c>
      <c r="F43" s="14">
        <v>564</v>
      </c>
      <c r="G43" s="49">
        <f t="shared" si="1"/>
        <v>-11.170212765957446</v>
      </c>
      <c r="H43" s="33">
        <f t="shared" si="2"/>
        <v>1.5979841796376626</v>
      </c>
      <c r="I43" s="33">
        <f t="shared" si="3"/>
        <v>2.1762617687914805</v>
      </c>
      <c r="J43" s="20">
        <v>4386</v>
      </c>
      <c r="K43" s="14">
        <v>4588</v>
      </c>
      <c r="L43" s="49">
        <f t="shared" si="4"/>
        <v>-4.4027898866608544</v>
      </c>
      <c r="M43" s="33">
        <f t="shared" si="5"/>
        <v>1.4077183792944077</v>
      </c>
      <c r="N43" s="34">
        <f t="shared" si="6"/>
        <v>1.6574904986922152</v>
      </c>
    </row>
    <row r="44" spans="1:14" hidden="1" outlineLevel="1" x14ac:dyDescent="0.25">
      <c r="A44" s="36"/>
      <c r="B44" s="50" t="s">
        <v>54</v>
      </c>
      <c r="C44" s="42">
        <f t="shared" si="0"/>
        <v>10.924646265218822</v>
      </c>
      <c r="D44" s="48"/>
      <c r="E44" s="20">
        <v>233</v>
      </c>
      <c r="F44" s="14">
        <v>315</v>
      </c>
      <c r="G44" s="49">
        <f t="shared" si="1"/>
        <v>-26.031746031746035</v>
      </c>
      <c r="H44" s="33">
        <f t="shared" si="2"/>
        <v>0.74317427915284506</v>
      </c>
      <c r="I44" s="33">
        <f t="shared" si="3"/>
        <v>1.2154653495909864</v>
      </c>
      <c r="J44" s="20">
        <v>3371</v>
      </c>
      <c r="K44" s="14">
        <v>3039</v>
      </c>
      <c r="L44" s="49">
        <f t="shared" si="4"/>
        <v>10.924646265218822</v>
      </c>
      <c r="M44" s="33">
        <f t="shared" si="5"/>
        <v>1.0819467981307451</v>
      </c>
      <c r="N44" s="34">
        <f t="shared" si="6"/>
        <v>1.0978887588329649</v>
      </c>
    </row>
    <row r="45" spans="1:14" hidden="1" outlineLevel="1" x14ac:dyDescent="0.25">
      <c r="A45" s="36"/>
      <c r="B45" s="50" t="s">
        <v>55</v>
      </c>
      <c r="C45" s="42">
        <f t="shared" si="0"/>
        <v>3.0420711974110031</v>
      </c>
      <c r="D45" s="48"/>
      <c r="E45" s="20">
        <v>162</v>
      </c>
      <c r="F45" s="14">
        <v>136</v>
      </c>
      <c r="G45" s="49">
        <f t="shared" si="1"/>
        <v>19.117647058823529</v>
      </c>
      <c r="H45" s="33">
        <f t="shared" si="2"/>
        <v>0.51671344730798674</v>
      </c>
      <c r="I45" s="33">
        <f t="shared" si="3"/>
        <v>0.5247723414107115</v>
      </c>
      <c r="J45" s="20">
        <v>1592</v>
      </c>
      <c r="K45" s="14">
        <v>1545</v>
      </c>
      <c r="L45" s="49">
        <f t="shared" si="4"/>
        <v>3.0420711974110031</v>
      </c>
      <c r="M45" s="33">
        <f t="shared" si="5"/>
        <v>0.51096389873157699</v>
      </c>
      <c r="N45" s="34">
        <f t="shared" si="6"/>
        <v>0.55815667403650238</v>
      </c>
    </row>
    <row r="46" spans="1:14" hidden="1" outlineLevel="1" x14ac:dyDescent="0.25">
      <c r="A46" s="36"/>
      <c r="B46" s="50" t="s">
        <v>56</v>
      </c>
      <c r="C46" s="42">
        <f t="shared" si="0"/>
        <v>-8.4838963079340139</v>
      </c>
      <c r="D46" s="48"/>
      <c r="E46" s="20">
        <v>83</v>
      </c>
      <c r="F46" s="14">
        <v>160</v>
      </c>
      <c r="G46" s="49">
        <f t="shared" si="1"/>
        <v>-48.125</v>
      </c>
      <c r="H46" s="33">
        <f t="shared" si="2"/>
        <v>0.26473590201582037</v>
      </c>
      <c r="I46" s="33">
        <f t="shared" si="3"/>
        <v>0.6173792251890724</v>
      </c>
      <c r="J46" s="20">
        <v>1165</v>
      </c>
      <c r="K46" s="14">
        <v>1273</v>
      </c>
      <c r="L46" s="49">
        <f t="shared" si="4"/>
        <v>-8.4838963079340139</v>
      </c>
      <c r="M46" s="33">
        <f t="shared" si="5"/>
        <v>0.37391516458686386</v>
      </c>
      <c r="N46" s="34">
        <f t="shared" si="6"/>
        <v>0.45989219808962295</v>
      </c>
    </row>
    <row r="47" spans="1:14" hidden="1" outlineLevel="1" x14ac:dyDescent="0.25">
      <c r="A47" s="36"/>
      <c r="B47" s="50" t="s">
        <v>57</v>
      </c>
      <c r="C47" s="42">
        <f t="shared" si="0"/>
        <v>22.073578595317723</v>
      </c>
      <c r="D47" s="48"/>
      <c r="E47" s="20">
        <v>100</v>
      </c>
      <c r="F47" s="14">
        <v>81</v>
      </c>
      <c r="G47" s="49">
        <f t="shared" si="1"/>
        <v>23.456790123456788</v>
      </c>
      <c r="H47" s="33">
        <f t="shared" si="2"/>
        <v>0.3189589180913498</v>
      </c>
      <c r="I47" s="33">
        <f t="shared" si="3"/>
        <v>0.31254823275196791</v>
      </c>
      <c r="J47" s="20">
        <v>1095</v>
      </c>
      <c r="K47" s="14">
        <v>897</v>
      </c>
      <c r="L47" s="49">
        <f t="shared" si="4"/>
        <v>22.073578595317723</v>
      </c>
      <c r="M47" s="33">
        <f t="shared" si="5"/>
        <v>0.35144815898936987</v>
      </c>
      <c r="N47" s="34">
        <f t="shared" si="6"/>
        <v>0.32405601075128976</v>
      </c>
    </row>
    <row r="48" spans="1:14" hidden="1" outlineLevel="1" x14ac:dyDescent="0.25">
      <c r="A48" s="36"/>
      <c r="B48" s="50" t="s">
        <v>58</v>
      </c>
      <c r="C48" s="42">
        <f t="shared" si="0"/>
        <v>17.539863325740317</v>
      </c>
      <c r="D48" s="48"/>
      <c r="E48" s="20">
        <v>112</v>
      </c>
      <c r="F48" s="14">
        <v>80</v>
      </c>
      <c r="G48" s="49">
        <f t="shared" si="1"/>
        <v>40</v>
      </c>
      <c r="H48" s="33">
        <f t="shared" si="2"/>
        <v>0.35723398826231184</v>
      </c>
      <c r="I48" s="33">
        <f t="shared" si="3"/>
        <v>0.3086896125945362</v>
      </c>
      <c r="J48" s="20">
        <v>1032</v>
      </c>
      <c r="K48" s="14">
        <v>878</v>
      </c>
      <c r="L48" s="49">
        <f t="shared" si="4"/>
        <v>17.539863325740317</v>
      </c>
      <c r="M48" s="33">
        <f t="shared" si="5"/>
        <v>0.33122785395162535</v>
      </c>
      <c r="N48" s="34">
        <f t="shared" si="6"/>
        <v>0.31719194809323564</v>
      </c>
    </row>
    <row r="49" spans="1:14" hidden="1" outlineLevel="1" x14ac:dyDescent="0.25">
      <c r="A49" s="36"/>
      <c r="B49" s="50" t="s">
        <v>59</v>
      </c>
      <c r="C49" s="42">
        <f t="shared" si="0"/>
        <v>112.3015873015873</v>
      </c>
      <c r="D49" s="48"/>
      <c r="E49" s="20">
        <v>81</v>
      </c>
      <c r="F49" s="14">
        <v>20</v>
      </c>
      <c r="G49" s="49">
        <f t="shared" si="1"/>
        <v>305</v>
      </c>
      <c r="H49" s="33">
        <f t="shared" si="2"/>
        <v>0.25835672365399337</v>
      </c>
      <c r="I49" s="33">
        <f t="shared" si="3"/>
        <v>7.717240314863405E-2</v>
      </c>
      <c r="J49" s="20">
        <v>535</v>
      </c>
      <c r="K49" s="14">
        <v>252</v>
      </c>
      <c r="L49" s="49">
        <f t="shared" si="4"/>
        <v>112.3015873015873</v>
      </c>
      <c r="M49" s="33">
        <f t="shared" si="5"/>
        <v>0.17171211420941818</v>
      </c>
      <c r="N49" s="34">
        <f t="shared" si="6"/>
        <v>9.103914683313824E-2</v>
      </c>
    </row>
    <row r="50" spans="1:14" hidden="1" outlineLevel="1" x14ac:dyDescent="0.25">
      <c r="A50" s="36"/>
      <c r="B50" s="50" t="s">
        <v>60</v>
      </c>
      <c r="C50" s="42">
        <f t="shared" si="0"/>
        <v>36.496350364963504</v>
      </c>
      <c r="D50" s="48"/>
      <c r="E50" s="20">
        <v>11</v>
      </c>
      <c r="F50" s="14">
        <v>26</v>
      </c>
      <c r="G50" s="49">
        <f t="shared" si="1"/>
        <v>-57.692307692307686</v>
      </c>
      <c r="H50" s="33">
        <f t="shared" si="2"/>
        <v>3.5085480990048483E-2</v>
      </c>
      <c r="I50" s="33">
        <f t="shared" si="3"/>
        <v>0.10032412409322426</v>
      </c>
      <c r="J50" s="20">
        <v>187</v>
      </c>
      <c r="K50" s="14">
        <v>137</v>
      </c>
      <c r="L50" s="49">
        <f t="shared" si="4"/>
        <v>36.496350364963504</v>
      </c>
      <c r="M50" s="33">
        <f t="shared" si="5"/>
        <v>6.0019000667591027E-2</v>
      </c>
      <c r="N50" s="34">
        <f t="shared" si="6"/>
        <v>4.9493504429126742E-2</v>
      </c>
    </row>
    <row r="51" spans="1:14" hidden="1" outlineLevel="1" x14ac:dyDescent="0.25">
      <c r="A51" s="36"/>
      <c r="B51" s="50" t="s">
        <v>61</v>
      </c>
      <c r="C51" s="42">
        <f t="shared" si="0"/>
        <v>142.62295081967213</v>
      </c>
      <c r="D51" s="48"/>
      <c r="E51" s="20">
        <v>9</v>
      </c>
      <c r="F51" s="14">
        <v>13</v>
      </c>
      <c r="G51" s="49">
        <f t="shared" si="1"/>
        <v>-30.76923076923077</v>
      </c>
      <c r="H51" s="33">
        <f t="shared" si="2"/>
        <v>2.8706302628221485E-2</v>
      </c>
      <c r="I51" s="33">
        <f t="shared" si="3"/>
        <v>5.0162062046612131E-2</v>
      </c>
      <c r="J51" s="20">
        <v>148</v>
      </c>
      <c r="K51" s="14">
        <v>61</v>
      </c>
      <c r="L51" s="49">
        <f t="shared" si="4"/>
        <v>142.62295081967213</v>
      </c>
      <c r="M51" s="33">
        <f t="shared" si="5"/>
        <v>4.750166897755867E-2</v>
      </c>
      <c r="N51" s="34">
        <f t="shared" si="6"/>
        <v>2.2037253796910451E-2</v>
      </c>
    </row>
    <row r="52" spans="1:14" hidden="1" outlineLevel="1" x14ac:dyDescent="0.25">
      <c r="A52" s="36"/>
      <c r="B52" s="50" t="s">
        <v>62</v>
      </c>
      <c r="C52" s="42">
        <f t="shared" si="0"/>
        <v>67.567567567567565</v>
      </c>
      <c r="D52" s="48"/>
      <c r="E52" s="20">
        <v>4</v>
      </c>
      <c r="F52" s="14">
        <v>1</v>
      </c>
      <c r="G52" s="49">
        <f t="shared" si="1"/>
        <v>300</v>
      </c>
      <c r="H52" s="33">
        <f t="shared" si="2"/>
        <v>1.2758356723653993E-2</v>
      </c>
      <c r="I52" s="33">
        <f t="shared" si="3"/>
        <v>3.8586201574317023E-3</v>
      </c>
      <c r="J52" s="20">
        <v>62</v>
      </c>
      <c r="K52" s="14">
        <v>37</v>
      </c>
      <c r="L52" s="49">
        <f t="shared" si="4"/>
        <v>67.567567567567565</v>
      </c>
      <c r="M52" s="33">
        <f t="shared" si="5"/>
        <v>1.9899347814923227E-2</v>
      </c>
      <c r="N52" s="34">
        <f t="shared" si="6"/>
        <v>1.3366858860421093E-2</v>
      </c>
    </row>
    <row r="53" spans="1:14" hidden="1" outlineLevel="1" x14ac:dyDescent="0.25">
      <c r="A53" s="36"/>
      <c r="B53" s="50" t="s">
        <v>63</v>
      </c>
      <c r="C53" s="42">
        <f t="shared" si="0"/>
        <v>-3.7037037037037033</v>
      </c>
      <c r="D53" s="48"/>
      <c r="E53" s="20">
        <v>7</v>
      </c>
      <c r="F53" s="14">
        <v>5</v>
      </c>
      <c r="G53" s="49">
        <f t="shared" si="1"/>
        <v>40</v>
      </c>
      <c r="H53" s="33">
        <f t="shared" si="2"/>
        <v>2.232712426639449E-2</v>
      </c>
      <c r="I53" s="33">
        <f t="shared" si="3"/>
        <v>1.9293100787158513E-2</v>
      </c>
      <c r="J53" s="20">
        <v>52</v>
      </c>
      <c r="K53" s="14">
        <v>54</v>
      </c>
      <c r="L53" s="49">
        <f t="shared" si="4"/>
        <v>-3.7037037037037033</v>
      </c>
      <c r="M53" s="33">
        <f t="shared" si="5"/>
        <v>1.6689775586709803E-2</v>
      </c>
      <c r="N53" s="34">
        <f t="shared" si="6"/>
        <v>1.9508388607101055E-2</v>
      </c>
    </row>
    <row r="54" spans="1:14" hidden="1" outlineLevel="1" x14ac:dyDescent="0.25">
      <c r="A54" s="36"/>
      <c r="B54" s="50" t="s">
        <v>64</v>
      </c>
      <c r="C54" s="42">
        <f t="shared" si="0"/>
        <v>-2.5</v>
      </c>
      <c r="D54" s="48"/>
      <c r="E54" s="20">
        <v>2</v>
      </c>
      <c r="F54" s="14">
        <v>7</v>
      </c>
      <c r="G54" s="49">
        <f t="shared" si="1"/>
        <v>-71.428571428571431</v>
      </c>
      <c r="H54" s="33">
        <f t="shared" si="2"/>
        <v>6.3791783618269964E-3</v>
      </c>
      <c r="I54" s="33">
        <f t="shared" si="3"/>
        <v>2.7010341102021915E-2</v>
      </c>
      <c r="J54" s="20">
        <v>39</v>
      </c>
      <c r="K54" s="14">
        <v>40</v>
      </c>
      <c r="L54" s="49">
        <f t="shared" si="4"/>
        <v>-2.5</v>
      </c>
      <c r="M54" s="33">
        <f t="shared" si="5"/>
        <v>1.2517331690032352E-2</v>
      </c>
      <c r="N54" s="34">
        <f t="shared" si="6"/>
        <v>1.4450658227482262E-2</v>
      </c>
    </row>
    <row r="55" spans="1:14" hidden="1" outlineLevel="1" x14ac:dyDescent="0.25">
      <c r="A55" s="36"/>
      <c r="B55" s="50" t="s">
        <v>65</v>
      </c>
      <c r="C55" s="42">
        <f t="shared" si="0"/>
        <v>-9.0909090909090917</v>
      </c>
      <c r="D55" s="48"/>
      <c r="E55" s="20">
        <v>0</v>
      </c>
      <c r="F55" s="14">
        <v>1</v>
      </c>
      <c r="G55" s="49">
        <f t="shared" si="1"/>
        <v>-100</v>
      </c>
      <c r="H55" s="33" t="str">
        <f t="shared" si="2"/>
        <v/>
      </c>
      <c r="I55" s="33">
        <f t="shared" si="3"/>
        <v>3.8586201574317023E-3</v>
      </c>
      <c r="J55" s="20">
        <v>10</v>
      </c>
      <c r="K55" s="14">
        <v>11</v>
      </c>
      <c r="L55" s="49">
        <f t="shared" si="4"/>
        <v>-9.0909090909090917</v>
      </c>
      <c r="M55" s="33">
        <f t="shared" si="5"/>
        <v>3.2095722282134238E-3</v>
      </c>
      <c r="N55" s="34">
        <f t="shared" si="6"/>
        <v>3.9739310125576225E-3</v>
      </c>
    </row>
    <row r="56" spans="1:14" hidden="1" outlineLevel="1" x14ac:dyDescent="0.25">
      <c r="A56" s="36"/>
      <c r="B56" s="50" t="s">
        <v>66</v>
      </c>
      <c r="C56" s="42">
        <f t="shared" si="0"/>
        <v>400</v>
      </c>
      <c r="D56" s="48"/>
      <c r="E56" s="20">
        <v>0</v>
      </c>
      <c r="F56" s="14">
        <v>0</v>
      </c>
      <c r="G56" s="49" t="str">
        <f t="shared" si="1"/>
        <v/>
      </c>
      <c r="H56" s="33" t="str">
        <f t="shared" si="2"/>
        <v/>
      </c>
      <c r="I56" s="33" t="str">
        <f t="shared" si="3"/>
        <v/>
      </c>
      <c r="J56" s="20">
        <v>5</v>
      </c>
      <c r="K56" s="14">
        <v>1</v>
      </c>
      <c r="L56" s="49">
        <f t="shared" si="4"/>
        <v>400</v>
      </c>
      <c r="M56" s="33">
        <f t="shared" si="5"/>
        <v>1.6047861141067119E-3</v>
      </c>
      <c r="N56" s="34">
        <f t="shared" si="6"/>
        <v>3.6126645568705656E-4</v>
      </c>
    </row>
    <row r="57" spans="1:14" hidden="1" outlineLevel="1" x14ac:dyDescent="0.25">
      <c r="A57" s="36"/>
      <c r="B57" s="50" t="s">
        <v>65</v>
      </c>
      <c r="C57" s="42">
        <f t="shared" si="0"/>
        <v>-100</v>
      </c>
      <c r="D57" s="48"/>
      <c r="E57" s="20">
        <v>0</v>
      </c>
      <c r="F57" s="14">
        <v>0</v>
      </c>
      <c r="G57" s="49" t="str">
        <f t="shared" si="1"/>
        <v/>
      </c>
      <c r="H57" s="33" t="str">
        <f t="shared" si="2"/>
        <v/>
      </c>
      <c r="I57" s="33" t="str">
        <f t="shared" si="3"/>
        <v/>
      </c>
      <c r="J57" s="20">
        <v>0</v>
      </c>
      <c r="K57" s="14">
        <v>1</v>
      </c>
      <c r="L57" s="49">
        <f t="shared" si="4"/>
        <v>-100</v>
      </c>
      <c r="M57" s="33" t="str">
        <f t="shared" si="5"/>
        <v/>
      </c>
      <c r="N57" s="34">
        <f t="shared" si="6"/>
        <v>3.6126645568705656E-4</v>
      </c>
    </row>
    <row r="58" spans="1:14" collapsed="1" x14ac:dyDescent="0.25">
      <c r="A58" s="36" t="s">
        <v>67</v>
      </c>
      <c r="B58" s="1" t="s">
        <v>68</v>
      </c>
      <c r="C58" s="42">
        <f t="shared" si="0"/>
        <v>6.8080484737624332</v>
      </c>
      <c r="D58" s="48"/>
      <c r="E58" s="20">
        <v>1692</v>
      </c>
      <c r="F58" s="14">
        <v>1606</v>
      </c>
      <c r="G58" s="49">
        <f t="shared" si="1"/>
        <v>5.3549190535491906</v>
      </c>
      <c r="H58" s="33">
        <f t="shared" si="2"/>
        <v>5.3967848941056396</v>
      </c>
      <c r="I58" s="33">
        <f t="shared" si="3"/>
        <v>6.1969439728353146</v>
      </c>
      <c r="J58" s="20">
        <v>18685</v>
      </c>
      <c r="K58" s="14">
        <v>17494</v>
      </c>
      <c r="L58" s="49">
        <f t="shared" si="4"/>
        <v>6.8080484737624332</v>
      </c>
      <c r="M58" s="33">
        <f t="shared" si="5"/>
        <v>5.9970857084167823</v>
      </c>
      <c r="N58" s="34">
        <f t="shared" si="6"/>
        <v>6.3199953757893663</v>
      </c>
    </row>
    <row r="59" spans="1:14" hidden="1" outlineLevel="1" x14ac:dyDescent="0.25">
      <c r="A59" s="36"/>
      <c r="B59" s="50" t="s">
        <v>69</v>
      </c>
      <c r="C59" s="42">
        <f t="shared" si="0"/>
        <v>6.0028248587570623</v>
      </c>
      <c r="D59" s="48"/>
      <c r="E59" s="20">
        <v>704</v>
      </c>
      <c r="F59" s="14">
        <v>428</v>
      </c>
      <c r="G59" s="49">
        <f t="shared" si="1"/>
        <v>64.485981308411212</v>
      </c>
      <c r="H59" s="33">
        <f t="shared" si="2"/>
        <v>2.2454707833631029</v>
      </c>
      <c r="I59" s="33">
        <f t="shared" si="3"/>
        <v>1.6514894273807688</v>
      </c>
      <c r="J59" s="20">
        <v>6004</v>
      </c>
      <c r="K59" s="14">
        <v>5664</v>
      </c>
      <c r="L59" s="49">
        <f t="shared" si="4"/>
        <v>6.0028248587570623</v>
      </c>
      <c r="M59" s="33">
        <f t="shared" si="5"/>
        <v>1.9270271658193399</v>
      </c>
      <c r="N59" s="34">
        <f t="shared" si="6"/>
        <v>2.0462132050114881</v>
      </c>
    </row>
    <row r="60" spans="1:14" hidden="1" outlineLevel="1" x14ac:dyDescent="0.25">
      <c r="A60" s="36"/>
      <c r="B60" s="50" t="s">
        <v>70</v>
      </c>
      <c r="C60" s="42">
        <f t="shared" si="0"/>
        <v>8.1735378715244487</v>
      </c>
      <c r="D60" s="48"/>
      <c r="E60" s="20">
        <v>392</v>
      </c>
      <c r="F60" s="14">
        <v>552</v>
      </c>
      <c r="G60" s="49">
        <f t="shared" si="1"/>
        <v>-28.985507246376812</v>
      </c>
      <c r="H60" s="33">
        <f t="shared" si="2"/>
        <v>1.2503189589180914</v>
      </c>
      <c r="I60" s="33">
        <f t="shared" si="3"/>
        <v>2.1299583269022997</v>
      </c>
      <c r="J60" s="20">
        <v>4513</v>
      </c>
      <c r="K60" s="14">
        <v>4172</v>
      </c>
      <c r="L60" s="49">
        <f t="shared" si="4"/>
        <v>8.1735378715244487</v>
      </c>
      <c r="M60" s="33">
        <f t="shared" si="5"/>
        <v>1.4484799465927183</v>
      </c>
      <c r="N60" s="34">
        <f t="shared" si="6"/>
        <v>1.5072036531263999</v>
      </c>
    </row>
    <row r="61" spans="1:14" hidden="1" outlineLevel="1" x14ac:dyDescent="0.25">
      <c r="A61" s="36"/>
      <c r="B61" s="50" t="s">
        <v>71</v>
      </c>
      <c r="C61" s="42">
        <f t="shared" si="0"/>
        <v>23.481781376518217</v>
      </c>
      <c r="D61" s="48"/>
      <c r="E61" s="20">
        <v>183</v>
      </c>
      <c r="F61" s="14">
        <v>280</v>
      </c>
      <c r="G61" s="49">
        <f t="shared" si="1"/>
        <v>-34.642857142857139</v>
      </c>
      <c r="H61" s="33">
        <f t="shared" si="2"/>
        <v>0.58369482010717011</v>
      </c>
      <c r="I61" s="33">
        <f t="shared" si="3"/>
        <v>1.0804136440808767</v>
      </c>
      <c r="J61" s="20">
        <v>3050</v>
      </c>
      <c r="K61" s="14">
        <v>2470</v>
      </c>
      <c r="L61" s="49">
        <f t="shared" si="4"/>
        <v>23.481781376518217</v>
      </c>
      <c r="M61" s="33">
        <f t="shared" si="5"/>
        <v>0.97891952960509432</v>
      </c>
      <c r="N61" s="34">
        <f t="shared" si="6"/>
        <v>0.89232814554702966</v>
      </c>
    </row>
    <row r="62" spans="1:14" hidden="1" outlineLevel="1" x14ac:dyDescent="0.25">
      <c r="A62" s="36"/>
      <c r="B62" s="50" t="s">
        <v>72</v>
      </c>
      <c r="C62" s="42">
        <f t="shared" si="0"/>
        <v>-5.5361813426329558</v>
      </c>
      <c r="D62" s="48"/>
      <c r="E62" s="20">
        <v>176</v>
      </c>
      <c r="F62" s="14">
        <v>200</v>
      </c>
      <c r="G62" s="49">
        <f t="shared" si="1"/>
        <v>-12</v>
      </c>
      <c r="H62" s="33">
        <f t="shared" si="2"/>
        <v>0.56136769584077573</v>
      </c>
      <c r="I62" s="33">
        <f t="shared" si="3"/>
        <v>0.7717240314863405</v>
      </c>
      <c r="J62" s="20">
        <v>2167</v>
      </c>
      <c r="K62" s="14">
        <v>2294</v>
      </c>
      <c r="L62" s="49">
        <f t="shared" si="4"/>
        <v>-5.5361813426329558</v>
      </c>
      <c r="M62" s="33">
        <f t="shared" si="5"/>
        <v>0.69551430185384888</v>
      </c>
      <c r="N62" s="34">
        <f t="shared" si="6"/>
        <v>0.8287452493461076</v>
      </c>
    </row>
    <row r="63" spans="1:14" hidden="1" outlineLevel="1" x14ac:dyDescent="0.25">
      <c r="A63" s="36"/>
      <c r="B63" s="50" t="s">
        <v>73</v>
      </c>
      <c r="C63" s="42">
        <f t="shared" si="0"/>
        <v>1.5987210231814548</v>
      </c>
      <c r="D63" s="48"/>
      <c r="E63" s="20">
        <v>122</v>
      </c>
      <c r="F63" s="14">
        <v>109</v>
      </c>
      <c r="G63" s="49">
        <f t="shared" si="1"/>
        <v>11.926605504587156</v>
      </c>
      <c r="H63" s="33">
        <f t="shared" si="2"/>
        <v>0.38912988007144678</v>
      </c>
      <c r="I63" s="33">
        <f t="shared" si="3"/>
        <v>0.42058959716005556</v>
      </c>
      <c r="J63" s="20">
        <v>1271</v>
      </c>
      <c r="K63" s="14">
        <v>1251</v>
      </c>
      <c r="L63" s="49">
        <f t="shared" si="4"/>
        <v>1.5987210231814548</v>
      </c>
      <c r="M63" s="33">
        <f t="shared" si="5"/>
        <v>0.40793663020592613</v>
      </c>
      <c r="N63" s="34">
        <f t="shared" si="6"/>
        <v>0.45194433606450779</v>
      </c>
    </row>
    <row r="64" spans="1:14" hidden="1" outlineLevel="1" x14ac:dyDescent="0.25">
      <c r="A64" s="36"/>
      <c r="B64" s="50" t="s">
        <v>74</v>
      </c>
      <c r="C64" s="42">
        <f t="shared" si="0"/>
        <v>31.829896907216494</v>
      </c>
      <c r="D64" s="48"/>
      <c r="E64" s="20">
        <v>58</v>
      </c>
      <c r="F64" s="14">
        <v>4</v>
      </c>
      <c r="G64" s="49">
        <f t="shared" si="1"/>
        <v>1350</v>
      </c>
      <c r="H64" s="33">
        <f t="shared" si="2"/>
        <v>0.18499617249298292</v>
      </c>
      <c r="I64" s="33">
        <f t="shared" si="3"/>
        <v>1.5434480629726809E-2</v>
      </c>
      <c r="J64" s="20">
        <v>1023</v>
      </c>
      <c r="K64" s="14">
        <v>776</v>
      </c>
      <c r="L64" s="49">
        <f t="shared" si="4"/>
        <v>31.829896907216494</v>
      </c>
      <c r="M64" s="33">
        <f t="shared" si="5"/>
        <v>0.32833923894623324</v>
      </c>
      <c r="N64" s="34">
        <f t="shared" si="6"/>
        <v>0.28034276961315591</v>
      </c>
    </row>
    <row r="65" spans="1:14" hidden="1" outlineLevel="1" x14ac:dyDescent="0.25">
      <c r="A65" s="36"/>
      <c r="B65" s="50" t="s">
        <v>75</v>
      </c>
      <c r="C65" s="42">
        <f t="shared" si="0"/>
        <v>-12.414965986394558</v>
      </c>
      <c r="D65" s="48"/>
      <c r="E65" s="20">
        <v>50</v>
      </c>
      <c r="F65" s="14">
        <v>30</v>
      </c>
      <c r="G65" s="49">
        <f t="shared" si="1"/>
        <v>66.666666666666657</v>
      </c>
      <c r="H65" s="33">
        <f t="shared" si="2"/>
        <v>0.1594794590456749</v>
      </c>
      <c r="I65" s="33">
        <f t="shared" si="3"/>
        <v>0.11575860472295109</v>
      </c>
      <c r="J65" s="20">
        <v>515</v>
      </c>
      <c r="K65" s="14">
        <v>588</v>
      </c>
      <c r="L65" s="49">
        <f t="shared" si="4"/>
        <v>-12.414965986394558</v>
      </c>
      <c r="M65" s="33">
        <f t="shared" si="5"/>
        <v>0.16529296975299132</v>
      </c>
      <c r="N65" s="34">
        <f t="shared" si="6"/>
        <v>0.21242467594398928</v>
      </c>
    </row>
    <row r="66" spans="1:14" hidden="1" outlineLevel="1" x14ac:dyDescent="0.25">
      <c r="A66" s="36"/>
      <c r="B66" s="50" t="s">
        <v>76</v>
      </c>
      <c r="C66" s="42">
        <f t="shared" si="0"/>
        <v>47.222222222222221</v>
      </c>
      <c r="D66" s="48"/>
      <c r="E66" s="20">
        <v>5</v>
      </c>
      <c r="F66" s="14">
        <v>1</v>
      </c>
      <c r="G66" s="49">
        <f t="shared" si="1"/>
        <v>400</v>
      </c>
      <c r="H66" s="33">
        <f t="shared" si="2"/>
        <v>1.5947945904567492E-2</v>
      </c>
      <c r="I66" s="33">
        <f t="shared" si="3"/>
        <v>3.8586201574317023E-3</v>
      </c>
      <c r="J66" s="20">
        <v>106</v>
      </c>
      <c r="K66" s="14">
        <v>72</v>
      </c>
      <c r="L66" s="49">
        <f t="shared" si="4"/>
        <v>47.222222222222221</v>
      </c>
      <c r="M66" s="33">
        <f t="shared" si="5"/>
        <v>3.4021465619062295E-2</v>
      </c>
      <c r="N66" s="34">
        <f t="shared" si="6"/>
        <v>2.6011184809468072E-2</v>
      </c>
    </row>
    <row r="67" spans="1:14" hidden="1" outlineLevel="1" x14ac:dyDescent="0.25">
      <c r="A67" s="36"/>
      <c r="B67" s="50" t="s">
        <v>77</v>
      </c>
      <c r="C67" s="42">
        <f t="shared" si="0"/>
        <v>-31.372549019607842</v>
      </c>
      <c r="D67" s="48"/>
      <c r="E67" s="20">
        <v>2</v>
      </c>
      <c r="F67" s="14">
        <v>1</v>
      </c>
      <c r="G67" s="49">
        <f t="shared" si="1"/>
        <v>100</v>
      </c>
      <c r="H67" s="33">
        <f t="shared" si="2"/>
        <v>6.3791783618269964E-3</v>
      </c>
      <c r="I67" s="33">
        <f t="shared" si="3"/>
        <v>3.8586201574317023E-3</v>
      </c>
      <c r="J67" s="20">
        <v>35</v>
      </c>
      <c r="K67" s="14">
        <v>51</v>
      </c>
      <c r="L67" s="49">
        <f t="shared" si="4"/>
        <v>-31.372549019607842</v>
      </c>
      <c r="M67" s="33">
        <f t="shared" si="5"/>
        <v>1.1233502798746983E-2</v>
      </c>
      <c r="N67" s="34">
        <f t="shared" si="6"/>
        <v>1.8424589240039885E-2</v>
      </c>
    </row>
    <row r="68" spans="1:14" hidden="1" outlineLevel="1" x14ac:dyDescent="0.25">
      <c r="A68" s="36"/>
      <c r="B68" s="50" t="s">
        <v>78</v>
      </c>
      <c r="C68" s="42">
        <f t="shared" si="0"/>
        <v>-99.337748344370851</v>
      </c>
      <c r="D68" s="48"/>
      <c r="E68" s="20">
        <v>0</v>
      </c>
      <c r="F68" s="14">
        <v>1</v>
      </c>
      <c r="G68" s="49">
        <f t="shared" si="1"/>
        <v>-100</v>
      </c>
      <c r="H68" s="33" t="str">
        <f t="shared" si="2"/>
        <v/>
      </c>
      <c r="I68" s="33">
        <f t="shared" si="3"/>
        <v>3.8586201574317023E-3</v>
      </c>
      <c r="J68" s="20">
        <v>1</v>
      </c>
      <c r="K68" s="14">
        <v>151</v>
      </c>
      <c r="L68" s="49">
        <f t="shared" si="4"/>
        <v>-99.337748344370851</v>
      </c>
      <c r="M68" s="33">
        <f t="shared" si="5"/>
        <v>3.2095722282134235E-4</v>
      </c>
      <c r="N68" s="34">
        <f t="shared" si="6"/>
        <v>5.455123480874554E-2</v>
      </c>
    </row>
    <row r="69" spans="1:14" hidden="1" outlineLevel="1" x14ac:dyDescent="0.25">
      <c r="A69" s="36"/>
      <c r="B69" s="50" t="s">
        <v>79</v>
      </c>
      <c r="C69" s="42">
        <f t="shared" si="0"/>
        <v>-100</v>
      </c>
      <c r="D69" s="48"/>
      <c r="E69" s="20">
        <v>0</v>
      </c>
      <c r="F69" s="14">
        <v>0</v>
      </c>
      <c r="G69" s="49" t="str">
        <f t="shared" si="1"/>
        <v/>
      </c>
      <c r="H69" s="33" t="str">
        <f t="shared" si="2"/>
        <v/>
      </c>
      <c r="I69" s="33" t="str">
        <f t="shared" si="3"/>
        <v/>
      </c>
      <c r="J69" s="20">
        <v>0</v>
      </c>
      <c r="K69" s="14">
        <v>5</v>
      </c>
      <c r="L69" s="49">
        <f t="shared" si="4"/>
        <v>-100</v>
      </c>
      <c r="M69" s="33" t="str">
        <f t="shared" si="5"/>
        <v/>
      </c>
      <c r="N69" s="34">
        <f t="shared" si="6"/>
        <v>1.8063322784352828E-3</v>
      </c>
    </row>
    <row r="70" spans="1:14" collapsed="1" x14ac:dyDescent="0.25">
      <c r="A70" s="36" t="s">
        <v>80</v>
      </c>
      <c r="B70" s="1" t="s">
        <v>81</v>
      </c>
      <c r="C70" s="42">
        <f t="shared" si="0"/>
        <v>9.7497894863466854</v>
      </c>
      <c r="D70" s="48"/>
      <c r="E70" s="20">
        <v>1789</v>
      </c>
      <c r="F70" s="14">
        <v>1619</v>
      </c>
      <c r="G70" s="49">
        <f t="shared" si="1"/>
        <v>10.500308832612724</v>
      </c>
      <c r="H70" s="33">
        <f t="shared" si="2"/>
        <v>5.7061750446542483</v>
      </c>
      <c r="I70" s="33">
        <f t="shared" si="3"/>
        <v>6.2471060348819263</v>
      </c>
      <c r="J70" s="20">
        <v>18247</v>
      </c>
      <c r="K70" s="14">
        <v>16626</v>
      </c>
      <c r="L70" s="49">
        <f t="shared" si="4"/>
        <v>9.7497894863466854</v>
      </c>
      <c r="M70" s="33">
        <f t="shared" si="5"/>
        <v>5.8565064448210347</v>
      </c>
      <c r="N70" s="34">
        <f t="shared" si="6"/>
        <v>6.0064160922530023</v>
      </c>
    </row>
    <row r="71" spans="1:14" hidden="1" outlineLevel="1" x14ac:dyDescent="0.25">
      <c r="A71" s="36"/>
      <c r="B71" s="50" t="s">
        <v>82</v>
      </c>
      <c r="C71" s="42">
        <f t="shared" si="0"/>
        <v>-5.0657385924207272</v>
      </c>
      <c r="D71" s="48"/>
      <c r="E71" s="20">
        <v>436</v>
      </c>
      <c r="F71" s="14">
        <v>461</v>
      </c>
      <c r="G71" s="49">
        <f t="shared" si="1"/>
        <v>-5.4229934924078096</v>
      </c>
      <c r="H71" s="33">
        <f t="shared" si="2"/>
        <v>1.3906608828782852</v>
      </c>
      <c r="I71" s="33">
        <f t="shared" si="3"/>
        <v>1.7788238925760147</v>
      </c>
      <c r="J71" s="20">
        <v>4910</v>
      </c>
      <c r="K71" s="14">
        <v>5172</v>
      </c>
      <c r="L71" s="49">
        <f t="shared" si="4"/>
        <v>-5.0657385924207272</v>
      </c>
      <c r="M71" s="33">
        <f t="shared" si="5"/>
        <v>1.5758999640527911</v>
      </c>
      <c r="N71" s="34">
        <f t="shared" si="6"/>
        <v>1.8684701088134563</v>
      </c>
    </row>
    <row r="72" spans="1:14" hidden="1" outlineLevel="1" x14ac:dyDescent="0.25">
      <c r="A72" s="36"/>
      <c r="B72" s="50" t="s">
        <v>83</v>
      </c>
      <c r="C72" s="42">
        <f t="shared" si="0"/>
        <v>-6.0544217687074831</v>
      </c>
      <c r="D72" s="48"/>
      <c r="E72" s="20">
        <v>413</v>
      </c>
      <c r="F72" s="14">
        <v>350</v>
      </c>
      <c r="G72" s="49">
        <f t="shared" si="1"/>
        <v>18</v>
      </c>
      <c r="H72" s="33">
        <f t="shared" si="2"/>
        <v>1.3173003317172749</v>
      </c>
      <c r="I72" s="33">
        <f t="shared" si="3"/>
        <v>1.3505170551010959</v>
      </c>
      <c r="J72" s="20">
        <v>4143</v>
      </c>
      <c r="K72" s="14">
        <v>4410</v>
      </c>
      <c r="L72" s="49">
        <f t="shared" si="4"/>
        <v>-6.0544217687074831</v>
      </c>
      <c r="M72" s="33">
        <f t="shared" si="5"/>
        <v>1.3297257741488215</v>
      </c>
      <c r="N72" s="34">
        <f t="shared" si="6"/>
        <v>1.5931850695799192</v>
      </c>
    </row>
    <row r="73" spans="1:14" hidden="1" outlineLevel="1" x14ac:dyDescent="0.25">
      <c r="A73" s="36"/>
      <c r="B73" s="50" t="s">
        <v>84</v>
      </c>
      <c r="C73" s="42">
        <f t="shared" si="0"/>
        <v>18.484187568157033</v>
      </c>
      <c r="D73" s="48"/>
      <c r="E73" s="20">
        <v>223</v>
      </c>
      <c r="F73" s="14">
        <v>199</v>
      </c>
      <c r="G73" s="49">
        <f t="shared" si="1"/>
        <v>12.060301507537687</v>
      </c>
      <c r="H73" s="33">
        <f t="shared" si="2"/>
        <v>0.71127838734371018</v>
      </c>
      <c r="I73" s="33">
        <f t="shared" si="3"/>
        <v>0.76786541132890884</v>
      </c>
      <c r="J73" s="20">
        <v>2173</v>
      </c>
      <c r="K73" s="14">
        <v>1834</v>
      </c>
      <c r="L73" s="49">
        <f t="shared" si="4"/>
        <v>18.484187568157033</v>
      </c>
      <c r="M73" s="33">
        <f t="shared" si="5"/>
        <v>0.69744004519077696</v>
      </c>
      <c r="N73" s="34">
        <f t="shared" si="6"/>
        <v>0.66256267973006167</v>
      </c>
    </row>
    <row r="74" spans="1:14" hidden="1" outlineLevel="1" x14ac:dyDescent="0.25">
      <c r="A74" s="36"/>
      <c r="B74" s="50" t="s">
        <v>85</v>
      </c>
      <c r="C74" s="42">
        <f t="shared" ref="C74:C137" si="7">IF(K74=0,"",SUM(((J74-K74)/K74)*100))</f>
        <v>296.16438356164383</v>
      </c>
      <c r="D74" s="48"/>
      <c r="E74" s="20">
        <v>93</v>
      </c>
      <c r="F74" s="14">
        <v>96</v>
      </c>
      <c r="G74" s="49">
        <f t="shared" ref="G74:G137" si="8">IF(F74=0,"",SUM(((E74-F74)/F74)*100))</f>
        <v>-3.125</v>
      </c>
      <c r="H74" s="33">
        <f t="shared" ref="H74:H137" si="9">IF(E74=0,"",SUM((E74/CntPeriod)*100))</f>
        <v>0.29663179382495536</v>
      </c>
      <c r="I74" s="33">
        <f t="shared" ref="I74:I137" si="10">IF(F74=0,"",SUM((F74/CntPeriodPrevYear)*100))</f>
        <v>0.37042753511344345</v>
      </c>
      <c r="J74" s="20">
        <v>1446</v>
      </c>
      <c r="K74" s="14">
        <v>365</v>
      </c>
      <c r="L74" s="49">
        <f t="shared" ref="L74:L137" si="11">IF(K74=0,"",SUM(((J74-K74)/K74)*100))</f>
        <v>296.16438356164383</v>
      </c>
      <c r="M74" s="33">
        <f t="shared" ref="M74:M137" si="12">IF(J74=0,"",SUM((J74/CntYearAck)*100))</f>
        <v>0.46410414419966106</v>
      </c>
      <c r="N74" s="34">
        <f t="shared" ref="N74:N137" si="13">IF(K74=0,"",SUM((K74/CntPrevYearAck)*100))</f>
        <v>0.13186225632577564</v>
      </c>
    </row>
    <row r="75" spans="1:14" hidden="1" outlineLevel="1" x14ac:dyDescent="0.25">
      <c r="A75" s="36"/>
      <c r="B75" s="50" t="s">
        <v>86</v>
      </c>
      <c r="C75" s="42">
        <f t="shared" si="7"/>
        <v>41.066140177690031</v>
      </c>
      <c r="D75" s="48"/>
      <c r="E75" s="20">
        <v>115</v>
      </c>
      <c r="F75" s="14">
        <v>116</v>
      </c>
      <c r="G75" s="49">
        <f t="shared" si="8"/>
        <v>-0.86206896551724133</v>
      </c>
      <c r="H75" s="33">
        <f t="shared" si="9"/>
        <v>0.36680275580505234</v>
      </c>
      <c r="I75" s="33">
        <f t="shared" si="10"/>
        <v>0.4475999382620775</v>
      </c>
      <c r="J75" s="20">
        <v>1429</v>
      </c>
      <c r="K75" s="14">
        <v>1013</v>
      </c>
      <c r="L75" s="49">
        <f t="shared" si="11"/>
        <v>41.066140177690031</v>
      </c>
      <c r="M75" s="33">
        <f t="shared" si="12"/>
        <v>0.45864787141169822</v>
      </c>
      <c r="N75" s="34">
        <f t="shared" si="13"/>
        <v>0.36596291961098826</v>
      </c>
    </row>
    <row r="76" spans="1:14" hidden="1" outlineLevel="1" x14ac:dyDescent="0.25">
      <c r="A76" s="36"/>
      <c r="B76" s="50" t="s">
        <v>87</v>
      </c>
      <c r="C76" s="42">
        <f t="shared" si="7"/>
        <v>-2.0781379883624274</v>
      </c>
      <c r="D76" s="48"/>
      <c r="E76" s="20">
        <v>141</v>
      </c>
      <c r="F76" s="14">
        <v>145</v>
      </c>
      <c r="G76" s="49">
        <f t="shared" si="8"/>
        <v>-2.7586206896551726</v>
      </c>
      <c r="H76" s="33">
        <f t="shared" si="9"/>
        <v>0.44973207450880331</v>
      </c>
      <c r="I76" s="33">
        <f t="shared" si="10"/>
        <v>0.55949992282759686</v>
      </c>
      <c r="J76" s="20">
        <v>1178</v>
      </c>
      <c r="K76" s="14">
        <v>1203</v>
      </c>
      <c r="L76" s="49">
        <f t="shared" si="11"/>
        <v>-2.0781379883624274</v>
      </c>
      <c r="M76" s="33">
        <f t="shared" si="12"/>
        <v>0.37808760848354134</v>
      </c>
      <c r="N76" s="34">
        <f t="shared" si="13"/>
        <v>0.43460354619152908</v>
      </c>
    </row>
    <row r="77" spans="1:14" hidden="1" outlineLevel="1" x14ac:dyDescent="0.25">
      <c r="A77" s="36"/>
      <c r="B77" s="50" t="s">
        <v>88</v>
      </c>
      <c r="C77" s="42">
        <f t="shared" si="7"/>
        <v>-34.150612959719787</v>
      </c>
      <c r="D77" s="48"/>
      <c r="E77" s="20">
        <v>133</v>
      </c>
      <c r="F77" s="14">
        <v>101</v>
      </c>
      <c r="G77" s="49">
        <f t="shared" si="8"/>
        <v>31.683168316831683</v>
      </c>
      <c r="H77" s="33">
        <f t="shared" si="9"/>
        <v>0.42421536106149527</v>
      </c>
      <c r="I77" s="33">
        <f t="shared" si="10"/>
        <v>0.38972063590060196</v>
      </c>
      <c r="J77" s="20">
        <v>752</v>
      </c>
      <c r="K77" s="14">
        <v>1142</v>
      </c>
      <c r="L77" s="49">
        <f t="shared" si="11"/>
        <v>-34.150612959719787</v>
      </c>
      <c r="M77" s="33">
        <f t="shared" si="12"/>
        <v>0.24135983156164947</v>
      </c>
      <c r="N77" s="34">
        <f t="shared" si="13"/>
        <v>0.41256629239461856</v>
      </c>
    </row>
    <row r="78" spans="1:14" hidden="1" outlineLevel="1" x14ac:dyDescent="0.25">
      <c r="A78" s="36"/>
      <c r="B78" s="50" t="s">
        <v>89</v>
      </c>
      <c r="C78" s="42">
        <f t="shared" si="7"/>
        <v>102.40963855421687</v>
      </c>
      <c r="D78" s="48"/>
      <c r="E78" s="20">
        <v>60</v>
      </c>
      <c r="F78" s="14">
        <v>61</v>
      </c>
      <c r="G78" s="49">
        <f t="shared" si="8"/>
        <v>-1.639344262295082</v>
      </c>
      <c r="H78" s="33">
        <f t="shared" si="9"/>
        <v>0.19137535085480992</v>
      </c>
      <c r="I78" s="33">
        <f t="shared" si="10"/>
        <v>0.23537582960333386</v>
      </c>
      <c r="J78" s="20">
        <v>672</v>
      </c>
      <c r="K78" s="14">
        <v>332</v>
      </c>
      <c r="L78" s="49">
        <f t="shared" si="11"/>
        <v>102.40963855421687</v>
      </c>
      <c r="M78" s="33">
        <f t="shared" si="12"/>
        <v>0.21568325373594208</v>
      </c>
      <c r="N78" s="34">
        <f t="shared" si="13"/>
        <v>0.11994046328810277</v>
      </c>
    </row>
    <row r="79" spans="1:14" hidden="1" outlineLevel="1" x14ac:dyDescent="0.25">
      <c r="A79" s="36"/>
      <c r="B79" s="50" t="s">
        <v>90</v>
      </c>
      <c r="C79" s="42">
        <f t="shared" si="7"/>
        <v>-8.0394922425952053</v>
      </c>
      <c r="D79" s="48"/>
      <c r="E79" s="20">
        <v>50</v>
      </c>
      <c r="F79" s="14">
        <v>46</v>
      </c>
      <c r="G79" s="49">
        <f t="shared" si="8"/>
        <v>8.695652173913043</v>
      </c>
      <c r="H79" s="33">
        <f t="shared" si="9"/>
        <v>0.1594794590456749</v>
      </c>
      <c r="I79" s="33">
        <f t="shared" si="10"/>
        <v>0.1774965272418583</v>
      </c>
      <c r="J79" s="20">
        <v>652</v>
      </c>
      <c r="K79" s="14">
        <v>709</v>
      </c>
      <c r="L79" s="49">
        <f t="shared" si="11"/>
        <v>-8.0394922425952053</v>
      </c>
      <c r="M79" s="33">
        <f t="shared" si="12"/>
        <v>0.20926410927951522</v>
      </c>
      <c r="N79" s="34">
        <f t="shared" si="13"/>
        <v>0.25613791708212308</v>
      </c>
    </row>
    <row r="80" spans="1:14" hidden="1" outlineLevel="1" x14ac:dyDescent="0.25">
      <c r="A80" s="36"/>
      <c r="B80" s="50" t="s">
        <v>91</v>
      </c>
      <c r="C80" s="42">
        <f t="shared" si="7"/>
        <v>246.22641509433961</v>
      </c>
      <c r="D80" s="48"/>
      <c r="E80" s="20">
        <v>28</v>
      </c>
      <c r="F80" s="14">
        <v>20</v>
      </c>
      <c r="G80" s="49">
        <f t="shared" si="8"/>
        <v>40</v>
      </c>
      <c r="H80" s="33">
        <f t="shared" si="9"/>
        <v>8.930849706557796E-2</v>
      </c>
      <c r="I80" s="33">
        <f t="shared" si="10"/>
        <v>7.717240314863405E-2</v>
      </c>
      <c r="J80" s="20">
        <v>367</v>
      </c>
      <c r="K80" s="14">
        <v>106</v>
      </c>
      <c r="L80" s="49">
        <f t="shared" si="11"/>
        <v>246.22641509433961</v>
      </c>
      <c r="M80" s="33">
        <f t="shared" si="12"/>
        <v>0.11779130077543265</v>
      </c>
      <c r="N80" s="34">
        <f t="shared" si="13"/>
        <v>3.8294244302827997E-2</v>
      </c>
    </row>
    <row r="81" spans="1:14" hidden="1" outlineLevel="1" x14ac:dyDescent="0.25">
      <c r="A81" s="36"/>
      <c r="B81" s="50" t="s">
        <v>92</v>
      </c>
      <c r="C81" s="42">
        <f t="shared" si="7"/>
        <v>72.772277227722768</v>
      </c>
      <c r="D81" s="48"/>
      <c r="E81" s="20">
        <v>58</v>
      </c>
      <c r="F81" s="14">
        <v>10</v>
      </c>
      <c r="G81" s="49">
        <f t="shared" si="8"/>
        <v>480</v>
      </c>
      <c r="H81" s="33">
        <f t="shared" si="9"/>
        <v>0.18499617249298292</v>
      </c>
      <c r="I81" s="33">
        <f t="shared" si="10"/>
        <v>3.8586201574317025E-2</v>
      </c>
      <c r="J81" s="20">
        <v>349</v>
      </c>
      <c r="K81" s="14">
        <v>202</v>
      </c>
      <c r="L81" s="49">
        <f t="shared" si="11"/>
        <v>72.772277227722768</v>
      </c>
      <c r="M81" s="33">
        <f t="shared" si="12"/>
        <v>0.11201407076464849</v>
      </c>
      <c r="N81" s="34">
        <f t="shared" si="13"/>
        <v>7.2975824048785415E-2</v>
      </c>
    </row>
    <row r="82" spans="1:14" hidden="1" outlineLevel="1" x14ac:dyDescent="0.25">
      <c r="A82" s="36"/>
      <c r="B82" s="50" t="s">
        <v>93</v>
      </c>
      <c r="C82" s="42">
        <f t="shared" si="7"/>
        <v>50</v>
      </c>
      <c r="D82" s="48"/>
      <c r="E82" s="20">
        <v>33</v>
      </c>
      <c r="F82" s="14">
        <v>3</v>
      </c>
      <c r="G82" s="49">
        <f t="shared" si="8"/>
        <v>1000</v>
      </c>
      <c r="H82" s="33">
        <f t="shared" si="9"/>
        <v>0.10525644297014546</v>
      </c>
      <c r="I82" s="33">
        <f t="shared" si="10"/>
        <v>1.1575860472295108E-2</v>
      </c>
      <c r="J82" s="20">
        <v>75</v>
      </c>
      <c r="K82" s="14">
        <v>50</v>
      </c>
      <c r="L82" s="49">
        <f t="shared" si="11"/>
        <v>50</v>
      </c>
      <c r="M82" s="33">
        <f t="shared" si="12"/>
        <v>2.4071791711600676E-2</v>
      </c>
      <c r="N82" s="34">
        <f t="shared" si="13"/>
        <v>1.8063322784352829E-2</v>
      </c>
    </row>
    <row r="83" spans="1:14" hidden="1" outlineLevel="1" x14ac:dyDescent="0.25">
      <c r="A83" s="36"/>
      <c r="B83" s="50" t="s">
        <v>94</v>
      </c>
      <c r="C83" s="42">
        <f t="shared" si="7"/>
        <v>24.489795918367346</v>
      </c>
      <c r="D83" s="48"/>
      <c r="E83" s="20">
        <v>4</v>
      </c>
      <c r="F83" s="14">
        <v>9</v>
      </c>
      <c r="G83" s="49">
        <f t="shared" si="8"/>
        <v>-55.555555555555557</v>
      </c>
      <c r="H83" s="33">
        <f t="shared" si="9"/>
        <v>1.2758356723653993E-2</v>
      </c>
      <c r="I83" s="33">
        <f t="shared" si="10"/>
        <v>3.4727581416885325E-2</v>
      </c>
      <c r="J83" s="20">
        <v>61</v>
      </c>
      <c r="K83" s="14">
        <v>49</v>
      </c>
      <c r="L83" s="49">
        <f t="shared" si="11"/>
        <v>24.489795918367346</v>
      </c>
      <c r="M83" s="33">
        <f t="shared" si="12"/>
        <v>1.9578390592101886E-2</v>
      </c>
      <c r="N83" s="34">
        <f t="shared" si="13"/>
        <v>1.7702056328665769E-2</v>
      </c>
    </row>
    <row r="84" spans="1:14" hidden="1" outlineLevel="1" x14ac:dyDescent="0.25">
      <c r="A84" s="36"/>
      <c r="B84" s="50" t="s">
        <v>95</v>
      </c>
      <c r="C84" s="42">
        <f t="shared" si="7"/>
        <v>380</v>
      </c>
      <c r="D84" s="48"/>
      <c r="E84" s="20">
        <v>2</v>
      </c>
      <c r="F84" s="14">
        <v>0</v>
      </c>
      <c r="G84" s="49" t="str">
        <f t="shared" si="8"/>
        <v/>
      </c>
      <c r="H84" s="33">
        <f t="shared" si="9"/>
        <v>6.3791783618269964E-3</v>
      </c>
      <c r="I84" s="33" t="str">
        <f t="shared" si="10"/>
        <v/>
      </c>
      <c r="J84" s="20">
        <v>24</v>
      </c>
      <c r="K84" s="14">
        <v>5</v>
      </c>
      <c r="L84" s="49">
        <f t="shared" si="11"/>
        <v>380</v>
      </c>
      <c r="M84" s="33">
        <f t="shared" si="12"/>
        <v>7.7029733477122176E-3</v>
      </c>
      <c r="N84" s="34">
        <f t="shared" si="13"/>
        <v>1.8063322784352828E-3</v>
      </c>
    </row>
    <row r="85" spans="1:14" hidden="1" outlineLevel="1" x14ac:dyDescent="0.25">
      <c r="A85" s="36"/>
      <c r="B85" s="50" t="s">
        <v>96</v>
      </c>
      <c r="C85" s="42">
        <f t="shared" si="7"/>
        <v>-52.941176470588239</v>
      </c>
      <c r="D85" s="48"/>
      <c r="E85" s="20">
        <v>0</v>
      </c>
      <c r="F85" s="14">
        <v>2</v>
      </c>
      <c r="G85" s="49">
        <f t="shared" si="8"/>
        <v>-100</v>
      </c>
      <c r="H85" s="33" t="str">
        <f t="shared" si="9"/>
        <v/>
      </c>
      <c r="I85" s="33">
        <f t="shared" si="10"/>
        <v>7.7172403148634047E-3</v>
      </c>
      <c r="J85" s="20">
        <v>16</v>
      </c>
      <c r="K85" s="14">
        <v>34</v>
      </c>
      <c r="L85" s="49">
        <f t="shared" si="11"/>
        <v>-52.941176470588239</v>
      </c>
      <c r="M85" s="33">
        <f t="shared" si="12"/>
        <v>5.1353155651414776E-3</v>
      </c>
      <c r="N85" s="34">
        <f t="shared" si="13"/>
        <v>1.2283059493359923E-2</v>
      </c>
    </row>
    <row r="86" spans="1:14" collapsed="1" x14ac:dyDescent="0.25">
      <c r="A86" s="36" t="s">
        <v>97</v>
      </c>
      <c r="B86" s="1" t="s">
        <v>98</v>
      </c>
      <c r="C86" s="42">
        <f t="shared" si="7"/>
        <v>10.415982125254649</v>
      </c>
      <c r="D86" s="48"/>
      <c r="E86" s="20">
        <v>1640</v>
      </c>
      <c r="F86" s="14">
        <v>1606</v>
      </c>
      <c r="G86" s="49">
        <f t="shared" si="8"/>
        <v>2.1170610211706102</v>
      </c>
      <c r="H86" s="33">
        <f t="shared" si="9"/>
        <v>5.2309262566981376</v>
      </c>
      <c r="I86" s="33">
        <f t="shared" si="10"/>
        <v>6.1969439728353146</v>
      </c>
      <c r="J86" s="20">
        <v>16802</v>
      </c>
      <c r="K86" s="14">
        <v>15217</v>
      </c>
      <c r="L86" s="49">
        <f t="shared" si="11"/>
        <v>10.415982125254649</v>
      </c>
      <c r="M86" s="33">
        <f t="shared" si="12"/>
        <v>5.3927232578441942</v>
      </c>
      <c r="N86" s="34">
        <f t="shared" si="13"/>
        <v>5.4973916561899392</v>
      </c>
    </row>
    <row r="87" spans="1:14" hidden="1" outlineLevel="1" x14ac:dyDescent="0.25">
      <c r="A87" s="36"/>
      <c r="B87" s="50" t="s">
        <v>99</v>
      </c>
      <c r="C87" s="42">
        <f t="shared" si="7"/>
        <v>-6.1150536010871201</v>
      </c>
      <c r="D87" s="48"/>
      <c r="E87" s="20">
        <v>726</v>
      </c>
      <c r="F87" s="14">
        <v>761</v>
      </c>
      <c r="G87" s="49">
        <f t="shared" si="8"/>
        <v>-4.5992115637319317</v>
      </c>
      <c r="H87" s="33">
        <f t="shared" si="9"/>
        <v>2.3156417453431999</v>
      </c>
      <c r="I87" s="33">
        <f t="shared" si="10"/>
        <v>2.9364099398055257</v>
      </c>
      <c r="J87" s="20">
        <v>6218</v>
      </c>
      <c r="K87" s="14">
        <v>6623</v>
      </c>
      <c r="L87" s="49">
        <f t="shared" si="11"/>
        <v>-6.1150536010871201</v>
      </c>
      <c r="M87" s="33">
        <f t="shared" si="12"/>
        <v>1.9957120115031071</v>
      </c>
      <c r="N87" s="34">
        <f t="shared" si="13"/>
        <v>2.3926677360153756</v>
      </c>
    </row>
    <row r="88" spans="1:14" hidden="1" outlineLevel="1" x14ac:dyDescent="0.25">
      <c r="A88" s="36"/>
      <c r="B88" s="50" t="s">
        <v>100</v>
      </c>
      <c r="C88" s="42">
        <f t="shared" si="7"/>
        <v>-1.9317450096587252</v>
      </c>
      <c r="D88" s="48"/>
      <c r="E88" s="20">
        <v>255</v>
      </c>
      <c r="F88" s="14">
        <v>351</v>
      </c>
      <c r="G88" s="49">
        <f t="shared" si="8"/>
        <v>-27.350427350427353</v>
      </c>
      <c r="H88" s="33">
        <f t="shared" si="9"/>
        <v>0.81334524113294215</v>
      </c>
      <c r="I88" s="33">
        <f t="shared" si="10"/>
        <v>1.3543756752585276</v>
      </c>
      <c r="J88" s="20">
        <v>3046</v>
      </c>
      <c r="K88" s="14">
        <v>3106</v>
      </c>
      <c r="L88" s="49">
        <f t="shared" si="11"/>
        <v>-1.9317450096587252</v>
      </c>
      <c r="M88" s="33">
        <f t="shared" si="12"/>
        <v>0.97763570071380879</v>
      </c>
      <c r="N88" s="34">
        <f t="shared" si="13"/>
        <v>1.1220936113639977</v>
      </c>
    </row>
    <row r="89" spans="1:14" hidden="1" outlineLevel="1" x14ac:dyDescent="0.25">
      <c r="A89" s="36"/>
      <c r="B89" s="50" t="s">
        <v>101</v>
      </c>
      <c r="C89" s="42">
        <f t="shared" si="7"/>
        <v>58.432601880877741</v>
      </c>
      <c r="D89" s="48"/>
      <c r="E89" s="20">
        <v>209</v>
      </c>
      <c r="F89" s="14">
        <v>133</v>
      </c>
      <c r="G89" s="49">
        <f t="shared" si="8"/>
        <v>57.142857142857139</v>
      </c>
      <c r="H89" s="33">
        <f t="shared" si="9"/>
        <v>0.66662413881092109</v>
      </c>
      <c r="I89" s="33">
        <f t="shared" si="10"/>
        <v>0.51319648093841641</v>
      </c>
      <c r="J89" s="20">
        <v>2527</v>
      </c>
      <c r="K89" s="14">
        <v>1595</v>
      </c>
      <c r="L89" s="49">
        <f t="shared" si="11"/>
        <v>58.432601880877741</v>
      </c>
      <c r="M89" s="33">
        <f t="shared" si="12"/>
        <v>0.81105890206953224</v>
      </c>
      <c r="N89" s="34">
        <f t="shared" si="13"/>
        <v>0.57621999682085512</v>
      </c>
    </row>
    <row r="90" spans="1:14" hidden="1" outlineLevel="1" x14ac:dyDescent="0.25">
      <c r="A90" s="36"/>
      <c r="B90" s="50" t="s">
        <v>102</v>
      </c>
      <c r="C90" s="42">
        <f t="shared" si="7"/>
        <v>35.997012696041821</v>
      </c>
      <c r="D90" s="48"/>
      <c r="E90" s="20">
        <v>166</v>
      </c>
      <c r="F90" s="14">
        <v>132</v>
      </c>
      <c r="G90" s="49">
        <f t="shared" si="8"/>
        <v>25.757575757575758</v>
      </c>
      <c r="H90" s="33">
        <f t="shared" si="9"/>
        <v>0.52947180403164074</v>
      </c>
      <c r="I90" s="33">
        <f t="shared" si="10"/>
        <v>0.50933786078098475</v>
      </c>
      <c r="J90" s="20">
        <v>1821</v>
      </c>
      <c r="K90" s="14">
        <v>1339</v>
      </c>
      <c r="L90" s="49">
        <f t="shared" si="11"/>
        <v>35.997012696041821</v>
      </c>
      <c r="M90" s="33">
        <f t="shared" si="12"/>
        <v>0.58446310275766444</v>
      </c>
      <c r="N90" s="34">
        <f t="shared" si="13"/>
        <v>0.48373578416496871</v>
      </c>
    </row>
    <row r="91" spans="1:14" hidden="1" outlineLevel="1" x14ac:dyDescent="0.25">
      <c r="A91" s="36"/>
      <c r="B91" s="50" t="s">
        <v>103</v>
      </c>
      <c r="C91" s="42">
        <f t="shared" si="7"/>
        <v>79.85739750445633</v>
      </c>
      <c r="D91" s="48"/>
      <c r="E91" s="20">
        <v>80</v>
      </c>
      <c r="F91" s="14">
        <v>50</v>
      </c>
      <c r="G91" s="49">
        <f t="shared" si="8"/>
        <v>60</v>
      </c>
      <c r="H91" s="33">
        <f t="shared" si="9"/>
        <v>0.25516713447307987</v>
      </c>
      <c r="I91" s="33">
        <f t="shared" si="10"/>
        <v>0.19293100787158513</v>
      </c>
      <c r="J91" s="20">
        <v>1009</v>
      </c>
      <c r="K91" s="14">
        <v>561</v>
      </c>
      <c r="L91" s="49">
        <f t="shared" si="11"/>
        <v>79.85739750445633</v>
      </c>
      <c r="M91" s="33">
        <f t="shared" si="12"/>
        <v>0.32384583782673448</v>
      </c>
      <c r="N91" s="34">
        <f t="shared" si="13"/>
        <v>0.20267048164043872</v>
      </c>
    </row>
    <row r="92" spans="1:14" hidden="1" outlineLevel="1" x14ac:dyDescent="0.25">
      <c r="A92" s="36"/>
      <c r="B92" s="50" t="s">
        <v>104</v>
      </c>
      <c r="C92" s="42">
        <f t="shared" si="7"/>
        <v>23.35483870967742</v>
      </c>
      <c r="D92" s="48"/>
      <c r="E92" s="20">
        <v>92</v>
      </c>
      <c r="F92" s="14">
        <v>67</v>
      </c>
      <c r="G92" s="49">
        <f t="shared" si="8"/>
        <v>37.313432835820898</v>
      </c>
      <c r="H92" s="33">
        <f t="shared" si="9"/>
        <v>0.29344220464404186</v>
      </c>
      <c r="I92" s="33">
        <f t="shared" si="10"/>
        <v>0.25852755054792409</v>
      </c>
      <c r="J92" s="20">
        <v>956</v>
      </c>
      <c r="K92" s="14">
        <v>775</v>
      </c>
      <c r="L92" s="49">
        <f t="shared" si="11"/>
        <v>23.35483870967742</v>
      </c>
      <c r="M92" s="33">
        <f t="shared" si="12"/>
        <v>0.30683510501720329</v>
      </c>
      <c r="N92" s="34">
        <f t="shared" si="13"/>
        <v>0.27998150315746884</v>
      </c>
    </row>
    <row r="93" spans="1:14" hidden="1" outlineLevel="1" x14ac:dyDescent="0.25">
      <c r="A93" s="36"/>
      <c r="B93" s="50" t="s">
        <v>105</v>
      </c>
      <c r="C93" s="42">
        <f t="shared" si="7"/>
        <v>-5.0235478806907379</v>
      </c>
      <c r="D93" s="48"/>
      <c r="E93" s="20">
        <v>49</v>
      </c>
      <c r="F93" s="14">
        <v>62</v>
      </c>
      <c r="G93" s="49">
        <f t="shared" si="8"/>
        <v>-20.967741935483872</v>
      </c>
      <c r="H93" s="33">
        <f t="shared" si="9"/>
        <v>0.15628986986476143</v>
      </c>
      <c r="I93" s="33">
        <f t="shared" si="10"/>
        <v>0.23923444976076555</v>
      </c>
      <c r="J93" s="20">
        <v>605</v>
      </c>
      <c r="K93" s="14">
        <v>637</v>
      </c>
      <c r="L93" s="49">
        <f t="shared" si="11"/>
        <v>-5.0235478806907379</v>
      </c>
      <c r="M93" s="33">
        <f t="shared" si="12"/>
        <v>0.19417911980691213</v>
      </c>
      <c r="N93" s="34">
        <f t="shared" si="13"/>
        <v>0.23012673227265501</v>
      </c>
    </row>
    <row r="94" spans="1:14" hidden="1" outlineLevel="1" x14ac:dyDescent="0.25">
      <c r="A94" s="36"/>
      <c r="B94" s="50" t="s">
        <v>106</v>
      </c>
      <c r="C94" s="42">
        <f t="shared" si="7"/>
        <v>22.891566265060241</v>
      </c>
      <c r="D94" s="48"/>
      <c r="E94" s="20">
        <v>54</v>
      </c>
      <c r="F94" s="14">
        <v>36</v>
      </c>
      <c r="G94" s="49">
        <f t="shared" si="8"/>
        <v>50</v>
      </c>
      <c r="H94" s="33">
        <f t="shared" si="9"/>
        <v>0.17223781576932889</v>
      </c>
      <c r="I94" s="33">
        <f t="shared" si="10"/>
        <v>0.1389103256675413</v>
      </c>
      <c r="J94" s="20">
        <v>408</v>
      </c>
      <c r="K94" s="14">
        <v>332</v>
      </c>
      <c r="L94" s="49">
        <f t="shared" si="11"/>
        <v>22.891566265060241</v>
      </c>
      <c r="M94" s="33">
        <f t="shared" si="12"/>
        <v>0.13095054691110769</v>
      </c>
      <c r="N94" s="34">
        <f t="shared" si="13"/>
        <v>0.11994046328810277</v>
      </c>
    </row>
    <row r="95" spans="1:14" hidden="1" outlineLevel="1" x14ac:dyDescent="0.25">
      <c r="A95" s="36"/>
      <c r="B95" s="50" t="s">
        <v>107</v>
      </c>
      <c r="C95" s="42">
        <f t="shared" si="7"/>
        <v>-8.6206896551724146</v>
      </c>
      <c r="D95" s="48"/>
      <c r="E95" s="20">
        <v>9</v>
      </c>
      <c r="F95" s="14">
        <v>14</v>
      </c>
      <c r="G95" s="49">
        <f t="shared" si="8"/>
        <v>-35.714285714285715</v>
      </c>
      <c r="H95" s="33">
        <f t="shared" si="9"/>
        <v>2.8706302628221485E-2</v>
      </c>
      <c r="I95" s="33">
        <f t="shared" si="10"/>
        <v>5.4020682204043831E-2</v>
      </c>
      <c r="J95" s="20">
        <v>212</v>
      </c>
      <c r="K95" s="14">
        <v>232</v>
      </c>
      <c r="L95" s="49">
        <f t="shared" si="11"/>
        <v>-8.6206896551724146</v>
      </c>
      <c r="M95" s="33">
        <f t="shared" si="12"/>
        <v>6.804293123812459E-2</v>
      </c>
      <c r="N95" s="34">
        <f t="shared" si="13"/>
        <v>8.3813817719397124E-2</v>
      </c>
    </row>
    <row r="96" spans="1:14" hidden="1" outlineLevel="1" x14ac:dyDescent="0.25">
      <c r="A96" s="36"/>
      <c r="B96" s="50" t="s">
        <v>108</v>
      </c>
      <c r="C96" s="42">
        <f t="shared" si="7"/>
        <v>-100</v>
      </c>
      <c r="D96" s="48"/>
      <c r="E96" s="20">
        <v>0</v>
      </c>
      <c r="F96" s="14">
        <v>0</v>
      </c>
      <c r="G96" s="49" t="str">
        <f t="shared" si="8"/>
        <v/>
      </c>
      <c r="H96" s="33" t="str">
        <f t="shared" si="9"/>
        <v/>
      </c>
      <c r="I96" s="33" t="str">
        <f t="shared" si="10"/>
        <v/>
      </c>
      <c r="J96" s="20">
        <v>0</v>
      </c>
      <c r="K96" s="14">
        <v>17</v>
      </c>
      <c r="L96" s="49">
        <f t="shared" si="11"/>
        <v>-100</v>
      </c>
      <c r="M96" s="33" t="str">
        <f t="shared" si="12"/>
        <v/>
      </c>
      <c r="N96" s="34">
        <f t="shared" si="13"/>
        <v>6.1415297466799615E-3</v>
      </c>
    </row>
    <row r="97" spans="1:14" collapsed="1" x14ac:dyDescent="0.25">
      <c r="A97" s="36" t="s">
        <v>109</v>
      </c>
      <c r="B97" s="1" t="s">
        <v>110</v>
      </c>
      <c r="C97" s="42">
        <f t="shared" si="7"/>
        <v>13.707646055090599</v>
      </c>
      <c r="D97" s="48"/>
      <c r="E97" s="20">
        <v>1410</v>
      </c>
      <c r="F97" s="14">
        <v>1072</v>
      </c>
      <c r="G97" s="49">
        <f t="shared" si="8"/>
        <v>31.529850746268657</v>
      </c>
      <c r="H97" s="33">
        <f t="shared" si="9"/>
        <v>4.4973207450880324</v>
      </c>
      <c r="I97" s="33">
        <f t="shared" si="10"/>
        <v>4.1364408087667854</v>
      </c>
      <c r="J97" s="20">
        <v>13994</v>
      </c>
      <c r="K97" s="14">
        <v>12307</v>
      </c>
      <c r="L97" s="49">
        <f t="shared" si="11"/>
        <v>13.707646055090599</v>
      </c>
      <c r="M97" s="33">
        <f t="shared" si="12"/>
        <v>4.4914753761618655</v>
      </c>
      <c r="N97" s="34">
        <f t="shared" si="13"/>
        <v>4.4461062701406044</v>
      </c>
    </row>
    <row r="98" spans="1:14" hidden="1" outlineLevel="1" x14ac:dyDescent="0.25">
      <c r="A98" s="36"/>
      <c r="B98" s="50" t="s">
        <v>111</v>
      </c>
      <c r="C98" s="42">
        <f t="shared" si="7"/>
        <v>28.178438661710036</v>
      </c>
      <c r="D98" s="48"/>
      <c r="E98" s="20">
        <v>440</v>
      </c>
      <c r="F98" s="14">
        <v>411</v>
      </c>
      <c r="G98" s="49">
        <f t="shared" si="8"/>
        <v>7.0559610705596105</v>
      </c>
      <c r="H98" s="33">
        <f t="shared" si="9"/>
        <v>1.4034192396019394</v>
      </c>
      <c r="I98" s="33">
        <f t="shared" si="10"/>
        <v>1.5858928847044298</v>
      </c>
      <c r="J98" s="20">
        <v>5172</v>
      </c>
      <c r="K98" s="14">
        <v>4035</v>
      </c>
      <c r="L98" s="49">
        <f t="shared" si="11"/>
        <v>28.178438661710036</v>
      </c>
      <c r="M98" s="33">
        <f t="shared" si="12"/>
        <v>1.6599907564319827</v>
      </c>
      <c r="N98" s="34">
        <f t="shared" si="13"/>
        <v>1.4577101486972732</v>
      </c>
    </row>
    <row r="99" spans="1:14" hidden="1" outlineLevel="1" x14ac:dyDescent="0.25">
      <c r="A99" s="36"/>
      <c r="B99" s="50" t="s">
        <v>112</v>
      </c>
      <c r="C99" s="42">
        <f t="shared" si="7"/>
        <v>37.5</v>
      </c>
      <c r="D99" s="48"/>
      <c r="E99" s="20">
        <v>532</v>
      </c>
      <c r="F99" s="14">
        <v>278</v>
      </c>
      <c r="G99" s="49">
        <f t="shared" si="8"/>
        <v>91.366906474820141</v>
      </c>
      <c r="H99" s="33">
        <f t="shared" si="9"/>
        <v>1.6968614442459811</v>
      </c>
      <c r="I99" s="33">
        <f t="shared" si="10"/>
        <v>1.0726964037660132</v>
      </c>
      <c r="J99" s="20">
        <v>4752</v>
      </c>
      <c r="K99" s="14">
        <v>3456</v>
      </c>
      <c r="L99" s="49">
        <f t="shared" si="11"/>
        <v>37.5</v>
      </c>
      <c r="M99" s="33">
        <f t="shared" si="12"/>
        <v>1.5251887228470189</v>
      </c>
      <c r="N99" s="34">
        <f t="shared" si="13"/>
        <v>1.2485368708544675</v>
      </c>
    </row>
    <row r="100" spans="1:14" hidden="1" outlineLevel="1" x14ac:dyDescent="0.25">
      <c r="A100" s="36"/>
      <c r="B100" s="50" t="s">
        <v>113</v>
      </c>
      <c r="C100" s="42">
        <f t="shared" si="7"/>
        <v>-0.63171193935565384</v>
      </c>
      <c r="D100" s="48"/>
      <c r="E100" s="20">
        <v>220</v>
      </c>
      <c r="F100" s="14">
        <v>95</v>
      </c>
      <c r="G100" s="49">
        <f t="shared" si="8"/>
        <v>131.57894736842107</v>
      </c>
      <c r="H100" s="33">
        <f t="shared" si="9"/>
        <v>0.70170961980096969</v>
      </c>
      <c r="I100" s="33">
        <f t="shared" si="10"/>
        <v>0.36656891495601174</v>
      </c>
      <c r="J100" s="20">
        <v>1573</v>
      </c>
      <c r="K100" s="14">
        <v>1583</v>
      </c>
      <c r="L100" s="49">
        <f t="shared" si="11"/>
        <v>-0.63171193935565384</v>
      </c>
      <c r="M100" s="33">
        <f t="shared" si="12"/>
        <v>0.50486571149797155</v>
      </c>
      <c r="N100" s="34">
        <f t="shared" si="13"/>
        <v>0.5718847993526105</v>
      </c>
    </row>
    <row r="101" spans="1:14" hidden="1" outlineLevel="1" x14ac:dyDescent="0.25">
      <c r="A101" s="36"/>
      <c r="B101" s="50" t="s">
        <v>114</v>
      </c>
      <c r="C101" s="42">
        <f t="shared" si="7"/>
        <v>-4.4137931034482758</v>
      </c>
      <c r="D101" s="48"/>
      <c r="E101" s="20">
        <v>132</v>
      </c>
      <c r="F101" s="14">
        <v>117</v>
      </c>
      <c r="G101" s="49">
        <f t="shared" si="8"/>
        <v>12.820512820512819</v>
      </c>
      <c r="H101" s="33">
        <f t="shared" si="9"/>
        <v>0.42102577188058182</v>
      </c>
      <c r="I101" s="33">
        <f t="shared" si="10"/>
        <v>0.45145855841950921</v>
      </c>
      <c r="J101" s="20">
        <v>1386</v>
      </c>
      <c r="K101" s="14">
        <v>1450</v>
      </c>
      <c r="L101" s="49">
        <f t="shared" si="11"/>
        <v>-4.4137931034482758</v>
      </c>
      <c r="M101" s="33">
        <f t="shared" si="12"/>
        <v>0.44484671083038052</v>
      </c>
      <c r="N101" s="34">
        <f t="shared" si="13"/>
        <v>0.52383636074623208</v>
      </c>
    </row>
    <row r="102" spans="1:14" hidden="1" outlineLevel="1" x14ac:dyDescent="0.25">
      <c r="A102" s="36"/>
      <c r="B102" s="50" t="s">
        <v>115</v>
      </c>
      <c r="C102" s="42">
        <f t="shared" si="7"/>
        <v>-42.687193841847446</v>
      </c>
      <c r="D102" s="48"/>
      <c r="E102" s="20">
        <v>77</v>
      </c>
      <c r="F102" s="14">
        <v>141</v>
      </c>
      <c r="G102" s="49">
        <f t="shared" si="8"/>
        <v>-45.390070921985817</v>
      </c>
      <c r="H102" s="33">
        <f t="shared" si="9"/>
        <v>0.24559836693033937</v>
      </c>
      <c r="I102" s="33">
        <f t="shared" si="10"/>
        <v>0.54406544219787012</v>
      </c>
      <c r="J102" s="20">
        <v>819</v>
      </c>
      <c r="K102" s="14">
        <v>1429</v>
      </c>
      <c r="L102" s="49">
        <f t="shared" si="11"/>
        <v>-42.687193841847446</v>
      </c>
      <c r="M102" s="33">
        <f t="shared" si="12"/>
        <v>0.26286396549067942</v>
      </c>
      <c r="N102" s="34">
        <f t="shared" si="13"/>
        <v>0.51624976517680388</v>
      </c>
    </row>
    <row r="103" spans="1:14" hidden="1" outlineLevel="1" x14ac:dyDescent="0.25">
      <c r="A103" s="36"/>
      <c r="B103" s="50" t="s">
        <v>116</v>
      </c>
      <c r="C103" s="42">
        <f t="shared" si="7"/>
        <v>-28.780487804878046</v>
      </c>
      <c r="D103" s="48"/>
      <c r="E103" s="20">
        <v>8</v>
      </c>
      <c r="F103" s="14">
        <v>19</v>
      </c>
      <c r="G103" s="49">
        <f t="shared" si="8"/>
        <v>-57.894736842105267</v>
      </c>
      <c r="H103" s="33">
        <f t="shared" si="9"/>
        <v>2.5516713447307986E-2</v>
      </c>
      <c r="I103" s="33">
        <f t="shared" si="10"/>
        <v>7.331378299120235E-2</v>
      </c>
      <c r="J103" s="20">
        <v>146</v>
      </c>
      <c r="K103" s="14">
        <v>205</v>
      </c>
      <c r="L103" s="49">
        <f t="shared" si="11"/>
        <v>-28.780487804878046</v>
      </c>
      <c r="M103" s="33">
        <f t="shared" si="12"/>
        <v>4.6859754531915987E-2</v>
      </c>
      <c r="N103" s="34">
        <f t="shared" si="13"/>
        <v>7.4059623415846584E-2</v>
      </c>
    </row>
    <row r="104" spans="1:14" hidden="1" outlineLevel="1" x14ac:dyDescent="0.25">
      <c r="A104" s="36"/>
      <c r="B104" s="50" t="s">
        <v>117</v>
      </c>
      <c r="C104" s="42">
        <f t="shared" si="7"/>
        <v>-2.0134228187919461</v>
      </c>
      <c r="D104" s="48"/>
      <c r="E104" s="20">
        <v>1</v>
      </c>
      <c r="F104" s="14">
        <v>11</v>
      </c>
      <c r="G104" s="49">
        <f t="shared" si="8"/>
        <v>-90.909090909090907</v>
      </c>
      <c r="H104" s="33">
        <f t="shared" si="9"/>
        <v>3.1895891809134982E-3</v>
      </c>
      <c r="I104" s="33">
        <f t="shared" si="10"/>
        <v>4.2444821731748725E-2</v>
      </c>
      <c r="J104" s="20">
        <v>146</v>
      </c>
      <c r="K104" s="14">
        <v>149</v>
      </c>
      <c r="L104" s="49">
        <f t="shared" si="11"/>
        <v>-2.0134228187919461</v>
      </c>
      <c r="M104" s="33">
        <f t="shared" si="12"/>
        <v>4.6859754531915987E-2</v>
      </c>
      <c r="N104" s="34">
        <f t="shared" si="13"/>
        <v>5.382870189737142E-2</v>
      </c>
    </row>
    <row r="105" spans="1:14" collapsed="1" x14ac:dyDescent="0.25">
      <c r="A105" s="36" t="s">
        <v>118</v>
      </c>
      <c r="B105" s="1" t="s">
        <v>119</v>
      </c>
      <c r="C105" s="42">
        <f t="shared" si="7"/>
        <v>20.768789443488238</v>
      </c>
      <c r="D105" s="48"/>
      <c r="E105" s="20">
        <v>1273</v>
      </c>
      <c r="F105" s="14">
        <v>852</v>
      </c>
      <c r="G105" s="49">
        <f t="shared" si="8"/>
        <v>49.413145539906104</v>
      </c>
      <c r="H105" s="33">
        <f t="shared" si="9"/>
        <v>4.0603470273028828</v>
      </c>
      <c r="I105" s="33">
        <f t="shared" si="10"/>
        <v>3.28754437413181</v>
      </c>
      <c r="J105" s="20">
        <v>12630</v>
      </c>
      <c r="K105" s="14">
        <v>10458</v>
      </c>
      <c r="L105" s="49">
        <f t="shared" si="11"/>
        <v>20.768789443488238</v>
      </c>
      <c r="M105" s="33">
        <f t="shared" si="12"/>
        <v>4.0536897242335543</v>
      </c>
      <c r="N105" s="34">
        <f t="shared" si="13"/>
        <v>3.7781245935752374</v>
      </c>
    </row>
    <row r="106" spans="1:14" hidden="1" outlineLevel="1" x14ac:dyDescent="0.25">
      <c r="A106" s="36"/>
      <c r="B106" s="50" t="s">
        <v>120</v>
      </c>
      <c r="C106" s="42">
        <f t="shared" si="7"/>
        <v>18.966218966218968</v>
      </c>
      <c r="D106" s="48"/>
      <c r="E106" s="20">
        <v>290</v>
      </c>
      <c r="F106" s="14">
        <v>232</v>
      </c>
      <c r="G106" s="49">
        <f t="shared" si="8"/>
        <v>25</v>
      </c>
      <c r="H106" s="33">
        <f t="shared" si="9"/>
        <v>0.92498086246491451</v>
      </c>
      <c r="I106" s="33">
        <f t="shared" si="10"/>
        <v>0.895199876524155</v>
      </c>
      <c r="J106" s="20">
        <v>2923</v>
      </c>
      <c r="K106" s="14">
        <v>2457</v>
      </c>
      <c r="L106" s="49">
        <f t="shared" si="11"/>
        <v>18.966218966218968</v>
      </c>
      <c r="M106" s="33">
        <f t="shared" si="12"/>
        <v>0.93815796230678383</v>
      </c>
      <c r="N106" s="34">
        <f t="shared" si="13"/>
        <v>0.88763168162309791</v>
      </c>
    </row>
    <row r="107" spans="1:14" hidden="1" outlineLevel="1" x14ac:dyDescent="0.25">
      <c r="A107" s="36"/>
      <c r="B107" s="50" t="s">
        <v>121</v>
      </c>
      <c r="C107" s="42">
        <f t="shared" si="7"/>
        <v>2.746092099704267</v>
      </c>
      <c r="D107" s="48"/>
      <c r="E107" s="20">
        <v>308</v>
      </c>
      <c r="F107" s="14">
        <v>191</v>
      </c>
      <c r="G107" s="49">
        <f t="shared" si="8"/>
        <v>61.256544502617807</v>
      </c>
      <c r="H107" s="33">
        <f t="shared" si="9"/>
        <v>0.98239346772135749</v>
      </c>
      <c r="I107" s="33">
        <f t="shared" si="10"/>
        <v>0.73699645006945513</v>
      </c>
      <c r="J107" s="20">
        <v>2432</v>
      </c>
      <c r="K107" s="14">
        <v>2367</v>
      </c>
      <c r="L107" s="49">
        <f t="shared" si="11"/>
        <v>2.746092099704267</v>
      </c>
      <c r="M107" s="33">
        <f t="shared" si="12"/>
        <v>0.78056796590150468</v>
      </c>
      <c r="N107" s="34">
        <f t="shared" si="13"/>
        <v>0.8551177006112628</v>
      </c>
    </row>
    <row r="108" spans="1:14" hidden="1" outlineLevel="1" x14ac:dyDescent="0.25">
      <c r="A108" s="36"/>
      <c r="B108" s="50" t="s">
        <v>122</v>
      </c>
      <c r="C108" s="42">
        <f t="shared" si="7"/>
        <v>222.46777163904235</v>
      </c>
      <c r="D108" s="48"/>
      <c r="E108" s="20">
        <v>180</v>
      </c>
      <c r="F108" s="14">
        <v>56</v>
      </c>
      <c r="G108" s="49">
        <f t="shared" si="8"/>
        <v>221.42857142857144</v>
      </c>
      <c r="H108" s="33">
        <f t="shared" si="9"/>
        <v>0.57412605256442972</v>
      </c>
      <c r="I108" s="33">
        <f t="shared" si="10"/>
        <v>0.21608272881617532</v>
      </c>
      <c r="J108" s="20">
        <v>1751</v>
      </c>
      <c r="K108" s="14">
        <v>543</v>
      </c>
      <c r="L108" s="49">
        <f t="shared" si="11"/>
        <v>222.46777163904235</v>
      </c>
      <c r="M108" s="33">
        <f t="shared" si="12"/>
        <v>0.56199609716017052</v>
      </c>
      <c r="N108" s="34">
        <f t="shared" si="13"/>
        <v>0.1961676854380717</v>
      </c>
    </row>
    <row r="109" spans="1:14" hidden="1" outlineLevel="1" x14ac:dyDescent="0.25">
      <c r="A109" s="36"/>
      <c r="B109" s="50" t="s">
        <v>123</v>
      </c>
      <c r="C109" s="42">
        <f t="shared" si="7"/>
        <v>-7.4197860962566846</v>
      </c>
      <c r="D109" s="48"/>
      <c r="E109" s="20">
        <v>108</v>
      </c>
      <c r="F109" s="14">
        <v>115</v>
      </c>
      <c r="G109" s="49">
        <f t="shared" si="8"/>
        <v>-6.0869565217391308</v>
      </c>
      <c r="H109" s="33">
        <f t="shared" si="9"/>
        <v>0.34447563153865779</v>
      </c>
      <c r="I109" s="33">
        <f t="shared" si="10"/>
        <v>0.44374131810464579</v>
      </c>
      <c r="J109" s="20">
        <v>1385</v>
      </c>
      <c r="K109" s="14">
        <v>1496</v>
      </c>
      <c r="L109" s="49">
        <f t="shared" si="11"/>
        <v>-7.4197860962566846</v>
      </c>
      <c r="M109" s="33">
        <f t="shared" si="12"/>
        <v>0.44452575360755919</v>
      </c>
      <c r="N109" s="34">
        <f t="shared" si="13"/>
        <v>0.54045461770783654</v>
      </c>
    </row>
    <row r="110" spans="1:14" hidden="1" outlineLevel="1" x14ac:dyDescent="0.25">
      <c r="A110" s="36"/>
      <c r="B110" s="50" t="s">
        <v>124</v>
      </c>
      <c r="C110" s="42">
        <f t="shared" si="7"/>
        <v>-7.1122536418166238</v>
      </c>
      <c r="D110" s="48"/>
      <c r="E110" s="20">
        <v>67</v>
      </c>
      <c r="F110" s="14">
        <v>84</v>
      </c>
      <c r="G110" s="49">
        <f t="shared" si="8"/>
        <v>-20.238095238095237</v>
      </c>
      <c r="H110" s="33">
        <f t="shared" si="9"/>
        <v>0.21370247512120438</v>
      </c>
      <c r="I110" s="33">
        <f t="shared" si="10"/>
        <v>0.324124093224263</v>
      </c>
      <c r="J110" s="20">
        <v>1084</v>
      </c>
      <c r="K110" s="14">
        <v>1167</v>
      </c>
      <c r="L110" s="49">
        <f t="shared" si="11"/>
        <v>-7.1122536418166238</v>
      </c>
      <c r="M110" s="33">
        <f t="shared" si="12"/>
        <v>0.34791762953833516</v>
      </c>
      <c r="N110" s="34">
        <f t="shared" si="13"/>
        <v>0.42159795378679499</v>
      </c>
    </row>
    <row r="111" spans="1:14" hidden="1" outlineLevel="1" x14ac:dyDescent="0.25">
      <c r="A111" s="36"/>
      <c r="B111" s="50" t="s">
        <v>125</v>
      </c>
      <c r="C111" s="42">
        <f t="shared" si="7"/>
        <v>-21.664626682986537</v>
      </c>
      <c r="D111" s="48"/>
      <c r="E111" s="20">
        <v>18</v>
      </c>
      <c r="F111" s="14">
        <v>58</v>
      </c>
      <c r="G111" s="49">
        <f t="shared" si="8"/>
        <v>-68.965517241379317</v>
      </c>
      <c r="H111" s="33">
        <f t="shared" si="9"/>
        <v>5.741260525644297E-2</v>
      </c>
      <c r="I111" s="33">
        <f t="shared" si="10"/>
        <v>0.22379996913103875</v>
      </c>
      <c r="J111" s="20">
        <v>640</v>
      </c>
      <c r="K111" s="14">
        <v>817</v>
      </c>
      <c r="L111" s="49">
        <f t="shared" si="11"/>
        <v>-21.664626682986537</v>
      </c>
      <c r="M111" s="33">
        <f t="shared" si="12"/>
        <v>0.20541262260565912</v>
      </c>
      <c r="N111" s="34">
        <f t="shared" si="13"/>
        <v>0.29515469429632518</v>
      </c>
    </row>
    <row r="112" spans="1:14" hidden="1" outlineLevel="1" x14ac:dyDescent="0.25">
      <c r="A112" s="36"/>
      <c r="B112" s="50" t="s">
        <v>126</v>
      </c>
      <c r="C112" s="42">
        <f t="shared" si="7"/>
        <v>8.1031307550644573</v>
      </c>
      <c r="D112" s="48"/>
      <c r="E112" s="20">
        <v>38</v>
      </c>
      <c r="F112" s="14">
        <v>24</v>
      </c>
      <c r="G112" s="49">
        <f t="shared" si="8"/>
        <v>58.333333333333336</v>
      </c>
      <c r="H112" s="33">
        <f t="shared" si="9"/>
        <v>0.12120438887471294</v>
      </c>
      <c r="I112" s="33">
        <f t="shared" si="10"/>
        <v>9.2606883778360863E-2</v>
      </c>
      <c r="J112" s="20">
        <v>587</v>
      </c>
      <c r="K112" s="14">
        <v>543</v>
      </c>
      <c r="L112" s="49">
        <f t="shared" si="11"/>
        <v>8.1031307550644573</v>
      </c>
      <c r="M112" s="33">
        <f t="shared" si="12"/>
        <v>0.18840188979612796</v>
      </c>
      <c r="N112" s="34">
        <f t="shared" si="13"/>
        <v>0.1961676854380717</v>
      </c>
    </row>
    <row r="113" spans="1:14" hidden="1" outlineLevel="1" x14ac:dyDescent="0.25">
      <c r="A113" s="36"/>
      <c r="B113" s="50" t="s">
        <v>127</v>
      </c>
      <c r="C113" s="42">
        <f t="shared" si="7"/>
        <v>258.19672131147541</v>
      </c>
      <c r="D113" s="48"/>
      <c r="E113" s="20">
        <v>45</v>
      </c>
      <c r="F113" s="14">
        <v>24</v>
      </c>
      <c r="G113" s="49">
        <f t="shared" si="8"/>
        <v>87.5</v>
      </c>
      <c r="H113" s="33">
        <f t="shared" si="9"/>
        <v>0.14353151314110743</v>
      </c>
      <c r="I113" s="33">
        <f t="shared" si="10"/>
        <v>9.2606883778360863E-2</v>
      </c>
      <c r="J113" s="20">
        <v>437</v>
      </c>
      <c r="K113" s="14">
        <v>122</v>
      </c>
      <c r="L113" s="49">
        <f t="shared" si="11"/>
        <v>258.19672131147541</v>
      </c>
      <c r="M113" s="33">
        <f t="shared" si="12"/>
        <v>0.14025830637292663</v>
      </c>
      <c r="N113" s="34">
        <f t="shared" si="13"/>
        <v>4.4074507593820901E-2</v>
      </c>
    </row>
    <row r="114" spans="1:14" hidden="1" outlineLevel="1" x14ac:dyDescent="0.25">
      <c r="A114" s="36"/>
      <c r="B114" s="50" t="s">
        <v>128</v>
      </c>
      <c r="C114" s="42" t="str">
        <f t="shared" si="7"/>
        <v/>
      </c>
      <c r="D114" s="48"/>
      <c r="E114" s="20">
        <v>142</v>
      </c>
      <c r="F114" s="14">
        <v>0</v>
      </c>
      <c r="G114" s="49" t="str">
        <f t="shared" si="8"/>
        <v/>
      </c>
      <c r="H114" s="33">
        <f t="shared" si="9"/>
        <v>0.45292166368971676</v>
      </c>
      <c r="I114" s="33" t="str">
        <f t="shared" si="10"/>
        <v/>
      </c>
      <c r="J114" s="20">
        <v>408</v>
      </c>
      <c r="K114" s="14">
        <v>0</v>
      </c>
      <c r="L114" s="49" t="str">
        <f t="shared" si="11"/>
        <v/>
      </c>
      <c r="M114" s="33">
        <f t="shared" si="12"/>
        <v>0.13095054691110769</v>
      </c>
      <c r="N114" s="34" t="str">
        <f t="shared" si="13"/>
        <v/>
      </c>
    </row>
    <row r="115" spans="1:14" hidden="1" outlineLevel="1" x14ac:dyDescent="0.25">
      <c r="A115" s="36"/>
      <c r="B115" s="50" t="s">
        <v>129</v>
      </c>
      <c r="C115" s="42" t="str">
        <f t="shared" si="7"/>
        <v/>
      </c>
      <c r="D115" s="48"/>
      <c r="E115" s="20">
        <v>39</v>
      </c>
      <c r="F115" s="14">
        <v>0</v>
      </c>
      <c r="G115" s="49" t="str">
        <f t="shared" si="8"/>
        <v/>
      </c>
      <c r="H115" s="33">
        <f t="shared" si="9"/>
        <v>0.12439397805562642</v>
      </c>
      <c r="I115" s="33" t="str">
        <f t="shared" si="10"/>
        <v/>
      </c>
      <c r="J115" s="20">
        <v>186</v>
      </c>
      <c r="K115" s="14">
        <v>0</v>
      </c>
      <c r="L115" s="49" t="str">
        <f t="shared" si="11"/>
        <v/>
      </c>
      <c r="M115" s="33">
        <f t="shared" si="12"/>
        <v>5.9698043444769679E-2</v>
      </c>
      <c r="N115" s="34" t="str">
        <f t="shared" si="13"/>
        <v/>
      </c>
    </row>
    <row r="116" spans="1:14" hidden="1" outlineLevel="1" x14ac:dyDescent="0.25">
      <c r="A116" s="36"/>
      <c r="B116" s="50" t="s">
        <v>130</v>
      </c>
      <c r="C116" s="42">
        <f t="shared" si="7"/>
        <v>-37.5</v>
      </c>
      <c r="D116" s="48"/>
      <c r="E116" s="20">
        <v>5</v>
      </c>
      <c r="F116" s="14">
        <v>22</v>
      </c>
      <c r="G116" s="49">
        <f t="shared" si="8"/>
        <v>-77.272727272727266</v>
      </c>
      <c r="H116" s="33">
        <f t="shared" si="9"/>
        <v>1.5947945904567492E-2</v>
      </c>
      <c r="I116" s="33">
        <f t="shared" si="10"/>
        <v>8.4889643463497449E-2</v>
      </c>
      <c r="J116" s="20">
        <v>180</v>
      </c>
      <c r="K116" s="14">
        <v>288</v>
      </c>
      <c r="L116" s="49">
        <f t="shared" si="11"/>
        <v>-37.5</v>
      </c>
      <c r="M116" s="33">
        <f t="shared" si="12"/>
        <v>5.7772300107841623E-2</v>
      </c>
      <c r="N116" s="34">
        <f t="shared" si="13"/>
        <v>0.10404473923787229</v>
      </c>
    </row>
    <row r="117" spans="1:14" hidden="1" outlineLevel="1" x14ac:dyDescent="0.25">
      <c r="A117" s="36"/>
      <c r="B117" s="50" t="s">
        <v>131</v>
      </c>
      <c r="C117" s="42">
        <f t="shared" si="7"/>
        <v>3.0769230769230771</v>
      </c>
      <c r="D117" s="48"/>
      <c r="E117" s="20">
        <v>6</v>
      </c>
      <c r="F117" s="14">
        <v>13</v>
      </c>
      <c r="G117" s="49">
        <f t="shared" si="8"/>
        <v>-53.846153846153847</v>
      </c>
      <c r="H117" s="33">
        <f t="shared" si="9"/>
        <v>1.9137535085480988E-2</v>
      </c>
      <c r="I117" s="33">
        <f t="shared" si="10"/>
        <v>5.0162062046612131E-2</v>
      </c>
      <c r="J117" s="20">
        <v>134</v>
      </c>
      <c r="K117" s="14">
        <v>130</v>
      </c>
      <c r="L117" s="49">
        <f t="shared" si="11"/>
        <v>3.0769230769230771</v>
      </c>
      <c r="M117" s="33">
        <f t="shared" si="12"/>
        <v>4.3008267858059876E-2</v>
      </c>
      <c r="N117" s="34">
        <f t="shared" si="13"/>
        <v>4.6964639239317353E-2</v>
      </c>
    </row>
    <row r="118" spans="1:14" hidden="1" outlineLevel="1" x14ac:dyDescent="0.25">
      <c r="A118" s="36"/>
      <c r="B118" s="50" t="s">
        <v>132</v>
      </c>
      <c r="C118" s="42">
        <f t="shared" si="7"/>
        <v>-16.778523489932887</v>
      </c>
      <c r="D118" s="48"/>
      <c r="E118" s="20">
        <v>8</v>
      </c>
      <c r="F118" s="14">
        <v>13</v>
      </c>
      <c r="G118" s="49">
        <f t="shared" si="8"/>
        <v>-38.461538461538467</v>
      </c>
      <c r="H118" s="33">
        <f t="shared" si="9"/>
        <v>2.5516713447307986E-2</v>
      </c>
      <c r="I118" s="33">
        <f t="shared" si="10"/>
        <v>5.0162062046612131E-2</v>
      </c>
      <c r="J118" s="20">
        <v>124</v>
      </c>
      <c r="K118" s="14">
        <v>149</v>
      </c>
      <c r="L118" s="49">
        <f t="shared" si="11"/>
        <v>-16.778523489932887</v>
      </c>
      <c r="M118" s="33">
        <f t="shared" si="12"/>
        <v>3.9798695629846455E-2</v>
      </c>
      <c r="N118" s="34">
        <f t="shared" si="13"/>
        <v>5.382870189737142E-2</v>
      </c>
    </row>
    <row r="119" spans="1:14" hidden="1" outlineLevel="1" x14ac:dyDescent="0.25">
      <c r="A119" s="36"/>
      <c r="B119" s="50" t="s">
        <v>133</v>
      </c>
      <c r="C119" s="42">
        <f t="shared" si="7"/>
        <v>107.40740740740742</v>
      </c>
      <c r="D119" s="48"/>
      <c r="E119" s="20">
        <v>8</v>
      </c>
      <c r="F119" s="14">
        <v>2</v>
      </c>
      <c r="G119" s="49">
        <f t="shared" si="8"/>
        <v>300</v>
      </c>
      <c r="H119" s="33">
        <f t="shared" si="9"/>
        <v>2.5516713447307986E-2</v>
      </c>
      <c r="I119" s="33">
        <f t="shared" si="10"/>
        <v>7.7172403148634047E-3</v>
      </c>
      <c r="J119" s="20">
        <v>112</v>
      </c>
      <c r="K119" s="14">
        <v>54</v>
      </c>
      <c r="L119" s="49">
        <f t="shared" si="11"/>
        <v>107.40740740740742</v>
      </c>
      <c r="M119" s="33">
        <f t="shared" si="12"/>
        <v>3.5947208955990344E-2</v>
      </c>
      <c r="N119" s="34">
        <f t="shared" si="13"/>
        <v>1.9508388607101055E-2</v>
      </c>
    </row>
    <row r="120" spans="1:14" hidden="1" outlineLevel="1" x14ac:dyDescent="0.25">
      <c r="A120" s="36"/>
      <c r="B120" s="50" t="s">
        <v>134</v>
      </c>
      <c r="C120" s="42">
        <f t="shared" si="7"/>
        <v>75</v>
      </c>
      <c r="D120" s="48"/>
      <c r="E120" s="20">
        <v>4</v>
      </c>
      <c r="F120" s="14">
        <v>8</v>
      </c>
      <c r="G120" s="49">
        <f t="shared" si="8"/>
        <v>-50</v>
      </c>
      <c r="H120" s="33">
        <f t="shared" si="9"/>
        <v>1.2758356723653993E-2</v>
      </c>
      <c r="I120" s="33">
        <f t="shared" si="10"/>
        <v>3.0868961259453619E-2</v>
      </c>
      <c r="J120" s="20">
        <v>105</v>
      </c>
      <c r="K120" s="14">
        <v>60</v>
      </c>
      <c r="L120" s="49">
        <f t="shared" si="11"/>
        <v>75</v>
      </c>
      <c r="M120" s="33">
        <f t="shared" si="12"/>
        <v>3.3700508396240947E-2</v>
      </c>
      <c r="N120" s="34">
        <f t="shared" si="13"/>
        <v>2.1675987341223394E-2</v>
      </c>
    </row>
    <row r="121" spans="1:14" hidden="1" outlineLevel="1" x14ac:dyDescent="0.25">
      <c r="A121" s="36"/>
      <c r="B121" s="50" t="s">
        <v>135</v>
      </c>
      <c r="C121" s="42">
        <f t="shared" si="7"/>
        <v>-25.531914893617021</v>
      </c>
      <c r="D121" s="48"/>
      <c r="E121" s="20">
        <v>0</v>
      </c>
      <c r="F121" s="14">
        <v>3</v>
      </c>
      <c r="G121" s="49">
        <f t="shared" si="8"/>
        <v>-100</v>
      </c>
      <c r="H121" s="33" t="str">
        <f t="shared" si="9"/>
        <v/>
      </c>
      <c r="I121" s="33">
        <f t="shared" si="10"/>
        <v>1.1575860472295108E-2</v>
      </c>
      <c r="J121" s="20">
        <v>35</v>
      </c>
      <c r="K121" s="14">
        <v>47</v>
      </c>
      <c r="L121" s="49">
        <f t="shared" si="11"/>
        <v>-25.531914893617021</v>
      </c>
      <c r="M121" s="33">
        <f t="shared" si="12"/>
        <v>1.1233502798746983E-2</v>
      </c>
      <c r="N121" s="34">
        <f t="shared" si="13"/>
        <v>1.6979523417291659E-2</v>
      </c>
    </row>
    <row r="122" spans="1:14" hidden="1" outlineLevel="1" x14ac:dyDescent="0.25">
      <c r="A122" s="36"/>
      <c r="B122" s="50" t="s">
        <v>136</v>
      </c>
      <c r="C122" s="42" t="str">
        <f t="shared" si="7"/>
        <v/>
      </c>
      <c r="D122" s="48"/>
      <c r="E122" s="20">
        <v>0</v>
      </c>
      <c r="F122" s="14">
        <v>0</v>
      </c>
      <c r="G122" s="49" t="str">
        <f t="shared" si="8"/>
        <v/>
      </c>
      <c r="H122" s="33" t="str">
        <f t="shared" si="9"/>
        <v/>
      </c>
      <c r="I122" s="33" t="str">
        <f t="shared" si="10"/>
        <v/>
      </c>
      <c r="J122" s="20">
        <v>30</v>
      </c>
      <c r="K122" s="14">
        <v>0</v>
      </c>
      <c r="L122" s="49" t="str">
        <f t="shared" si="11"/>
        <v/>
      </c>
      <c r="M122" s="33">
        <f t="shared" si="12"/>
        <v>9.6287166846402705E-3</v>
      </c>
      <c r="N122" s="34" t="str">
        <f t="shared" si="13"/>
        <v/>
      </c>
    </row>
    <row r="123" spans="1:14" hidden="1" outlineLevel="1" x14ac:dyDescent="0.25">
      <c r="A123" s="36"/>
      <c r="B123" s="50" t="s">
        <v>137</v>
      </c>
      <c r="C123" s="42">
        <f t="shared" si="7"/>
        <v>5.8823529411764701</v>
      </c>
      <c r="D123" s="48"/>
      <c r="E123" s="20">
        <v>5</v>
      </c>
      <c r="F123" s="14">
        <v>3</v>
      </c>
      <c r="G123" s="49">
        <f t="shared" si="8"/>
        <v>66.666666666666657</v>
      </c>
      <c r="H123" s="33">
        <f t="shared" si="9"/>
        <v>1.5947945904567492E-2</v>
      </c>
      <c r="I123" s="33">
        <f t="shared" si="10"/>
        <v>1.1575860472295108E-2</v>
      </c>
      <c r="J123" s="20">
        <v>18</v>
      </c>
      <c r="K123" s="14">
        <v>17</v>
      </c>
      <c r="L123" s="49">
        <f t="shared" si="11"/>
        <v>5.8823529411764701</v>
      </c>
      <c r="M123" s="33">
        <f t="shared" si="12"/>
        <v>5.777230010784163E-3</v>
      </c>
      <c r="N123" s="34">
        <f t="shared" si="13"/>
        <v>6.1415297466799615E-3</v>
      </c>
    </row>
    <row r="124" spans="1:14" hidden="1" outlineLevel="1" x14ac:dyDescent="0.25">
      <c r="A124" s="36"/>
      <c r="B124" s="50" t="s">
        <v>138</v>
      </c>
      <c r="C124" s="42">
        <f t="shared" si="7"/>
        <v>-85.470085470085465</v>
      </c>
      <c r="D124" s="48"/>
      <c r="E124" s="20">
        <v>0</v>
      </c>
      <c r="F124" s="14">
        <v>0</v>
      </c>
      <c r="G124" s="49" t="str">
        <f t="shared" si="8"/>
        <v/>
      </c>
      <c r="H124" s="33" t="str">
        <f t="shared" si="9"/>
        <v/>
      </c>
      <c r="I124" s="33" t="str">
        <f t="shared" si="10"/>
        <v/>
      </c>
      <c r="J124" s="20">
        <v>17</v>
      </c>
      <c r="K124" s="14">
        <v>117</v>
      </c>
      <c r="L124" s="49">
        <f t="shared" si="11"/>
        <v>-85.470085470085465</v>
      </c>
      <c r="M124" s="33">
        <f t="shared" si="12"/>
        <v>5.4562727879628207E-3</v>
      </c>
      <c r="N124" s="34">
        <f t="shared" si="13"/>
        <v>4.2268175315385619E-2</v>
      </c>
    </row>
    <row r="125" spans="1:14" hidden="1" outlineLevel="1" x14ac:dyDescent="0.25">
      <c r="A125" s="36"/>
      <c r="B125" s="50" t="s">
        <v>139</v>
      </c>
      <c r="C125" s="42">
        <f t="shared" si="7"/>
        <v>-17.647058823529413</v>
      </c>
      <c r="D125" s="48"/>
      <c r="E125" s="20">
        <v>1</v>
      </c>
      <c r="F125" s="14">
        <v>1</v>
      </c>
      <c r="G125" s="49">
        <f t="shared" si="8"/>
        <v>0</v>
      </c>
      <c r="H125" s="33">
        <f t="shared" si="9"/>
        <v>3.1895891809134982E-3</v>
      </c>
      <c r="I125" s="33">
        <f t="shared" si="10"/>
        <v>3.8586201574317023E-3</v>
      </c>
      <c r="J125" s="20">
        <v>14</v>
      </c>
      <c r="K125" s="14">
        <v>17</v>
      </c>
      <c r="L125" s="49">
        <f t="shared" si="11"/>
        <v>-17.647058823529413</v>
      </c>
      <c r="M125" s="33">
        <f t="shared" si="12"/>
        <v>4.493401119498793E-3</v>
      </c>
      <c r="N125" s="34">
        <f t="shared" si="13"/>
        <v>6.1415297466799615E-3</v>
      </c>
    </row>
    <row r="126" spans="1:14" hidden="1" outlineLevel="1" x14ac:dyDescent="0.25">
      <c r="A126" s="36"/>
      <c r="B126" s="50" t="s">
        <v>140</v>
      </c>
      <c r="C126" s="42">
        <f t="shared" si="7"/>
        <v>-76.744186046511629</v>
      </c>
      <c r="D126" s="48"/>
      <c r="E126" s="20">
        <v>0</v>
      </c>
      <c r="F126" s="14">
        <v>0</v>
      </c>
      <c r="G126" s="49" t="str">
        <f t="shared" si="8"/>
        <v/>
      </c>
      <c r="H126" s="33" t="str">
        <f t="shared" si="9"/>
        <v/>
      </c>
      <c r="I126" s="33" t="str">
        <f t="shared" si="10"/>
        <v/>
      </c>
      <c r="J126" s="20">
        <v>10</v>
      </c>
      <c r="K126" s="14">
        <v>43</v>
      </c>
      <c r="L126" s="49">
        <f t="shared" si="11"/>
        <v>-76.744186046511629</v>
      </c>
      <c r="M126" s="33">
        <f t="shared" si="12"/>
        <v>3.2095722282134238E-3</v>
      </c>
      <c r="N126" s="34">
        <f t="shared" si="13"/>
        <v>1.5534457594543433E-2</v>
      </c>
    </row>
    <row r="127" spans="1:14" hidden="1" outlineLevel="1" x14ac:dyDescent="0.25">
      <c r="A127" s="36"/>
      <c r="B127" s="50" t="s">
        <v>141</v>
      </c>
      <c r="C127" s="42">
        <f t="shared" si="7"/>
        <v>-50</v>
      </c>
      <c r="D127" s="48"/>
      <c r="E127" s="20">
        <v>0</v>
      </c>
      <c r="F127" s="14">
        <v>0</v>
      </c>
      <c r="G127" s="49" t="str">
        <f t="shared" si="8"/>
        <v/>
      </c>
      <c r="H127" s="33" t="str">
        <f t="shared" si="9"/>
        <v/>
      </c>
      <c r="I127" s="33" t="str">
        <f t="shared" si="10"/>
        <v/>
      </c>
      <c r="J127" s="20">
        <v>6</v>
      </c>
      <c r="K127" s="14">
        <v>12</v>
      </c>
      <c r="L127" s="49">
        <f t="shared" si="11"/>
        <v>-50</v>
      </c>
      <c r="M127" s="33">
        <f t="shared" si="12"/>
        <v>1.9257433369280544E-3</v>
      </c>
      <c r="N127" s="34">
        <f t="shared" si="13"/>
        <v>4.3351974682446781E-3</v>
      </c>
    </row>
    <row r="128" spans="1:14" hidden="1" outlineLevel="1" x14ac:dyDescent="0.25">
      <c r="A128" s="36"/>
      <c r="B128" s="50" t="s">
        <v>121</v>
      </c>
      <c r="C128" s="42" t="str">
        <f t="shared" si="7"/>
        <v/>
      </c>
      <c r="D128" s="48"/>
      <c r="E128" s="20">
        <v>0</v>
      </c>
      <c r="F128" s="14">
        <v>0</v>
      </c>
      <c r="G128" s="49" t="str">
        <f t="shared" si="8"/>
        <v/>
      </c>
      <c r="H128" s="33" t="str">
        <f t="shared" si="9"/>
        <v/>
      </c>
      <c r="I128" s="33" t="str">
        <f t="shared" si="10"/>
        <v/>
      </c>
      <c r="J128" s="20">
        <v>6</v>
      </c>
      <c r="K128" s="14">
        <v>0</v>
      </c>
      <c r="L128" s="49" t="str">
        <f t="shared" si="11"/>
        <v/>
      </c>
      <c r="M128" s="33">
        <f t="shared" si="12"/>
        <v>1.9257433369280544E-3</v>
      </c>
      <c r="N128" s="34" t="str">
        <f t="shared" si="13"/>
        <v/>
      </c>
    </row>
    <row r="129" spans="1:14" hidden="1" outlineLevel="1" x14ac:dyDescent="0.25">
      <c r="A129" s="36"/>
      <c r="B129" s="50" t="s">
        <v>130</v>
      </c>
      <c r="C129" s="42">
        <f t="shared" si="7"/>
        <v>33.333333333333329</v>
      </c>
      <c r="D129" s="48"/>
      <c r="E129" s="20">
        <v>1</v>
      </c>
      <c r="F129" s="14">
        <v>1</v>
      </c>
      <c r="G129" s="49">
        <f t="shared" si="8"/>
        <v>0</v>
      </c>
      <c r="H129" s="33">
        <f t="shared" si="9"/>
        <v>3.1895891809134982E-3</v>
      </c>
      <c r="I129" s="33">
        <f t="shared" si="10"/>
        <v>3.8586201574317023E-3</v>
      </c>
      <c r="J129" s="20">
        <v>4</v>
      </c>
      <c r="K129" s="14">
        <v>3</v>
      </c>
      <c r="L129" s="49">
        <f t="shared" si="11"/>
        <v>33.333333333333329</v>
      </c>
      <c r="M129" s="33">
        <f t="shared" si="12"/>
        <v>1.2838288912853694E-3</v>
      </c>
      <c r="N129" s="34">
        <f t="shared" si="13"/>
        <v>1.0837993670611695E-3</v>
      </c>
    </row>
    <row r="130" spans="1:14" hidden="1" outlineLevel="1" x14ac:dyDescent="0.25">
      <c r="A130" s="36"/>
      <c r="B130" s="50" t="s">
        <v>133</v>
      </c>
      <c r="C130" s="42">
        <f t="shared" si="7"/>
        <v>-80</v>
      </c>
      <c r="D130" s="48"/>
      <c r="E130" s="20">
        <v>0</v>
      </c>
      <c r="F130" s="14">
        <v>1</v>
      </c>
      <c r="G130" s="49">
        <f t="shared" si="8"/>
        <v>-100</v>
      </c>
      <c r="H130" s="33" t="str">
        <f t="shared" si="9"/>
        <v/>
      </c>
      <c r="I130" s="33">
        <f t="shared" si="10"/>
        <v>3.8586201574317023E-3</v>
      </c>
      <c r="J130" s="20">
        <v>1</v>
      </c>
      <c r="K130" s="14">
        <v>5</v>
      </c>
      <c r="L130" s="49">
        <f t="shared" si="11"/>
        <v>-80</v>
      </c>
      <c r="M130" s="33">
        <f t="shared" si="12"/>
        <v>3.2095722282134235E-4</v>
      </c>
      <c r="N130" s="34">
        <f t="shared" si="13"/>
        <v>1.8063322784352828E-3</v>
      </c>
    </row>
    <row r="131" spans="1:14" hidden="1" outlineLevel="1" x14ac:dyDescent="0.25">
      <c r="A131" s="36"/>
      <c r="B131" s="50" t="s">
        <v>131</v>
      </c>
      <c r="C131" s="42">
        <f t="shared" si="7"/>
        <v>0</v>
      </c>
      <c r="D131" s="48"/>
      <c r="E131" s="20">
        <v>0</v>
      </c>
      <c r="F131" s="14">
        <v>0</v>
      </c>
      <c r="G131" s="49" t="str">
        <f t="shared" si="8"/>
        <v/>
      </c>
      <c r="H131" s="33" t="str">
        <f t="shared" si="9"/>
        <v/>
      </c>
      <c r="I131" s="33" t="str">
        <f t="shared" si="10"/>
        <v/>
      </c>
      <c r="J131" s="20">
        <v>1</v>
      </c>
      <c r="K131" s="14">
        <v>1</v>
      </c>
      <c r="L131" s="49">
        <f t="shared" si="11"/>
        <v>0</v>
      </c>
      <c r="M131" s="33">
        <f t="shared" si="12"/>
        <v>3.2095722282134235E-4</v>
      </c>
      <c r="N131" s="34">
        <f t="shared" si="13"/>
        <v>3.6126645568705656E-4</v>
      </c>
    </row>
    <row r="132" spans="1:14" hidden="1" outlineLevel="1" x14ac:dyDescent="0.25">
      <c r="A132" s="36"/>
      <c r="B132" s="50" t="s">
        <v>132</v>
      </c>
      <c r="C132" s="42">
        <f t="shared" si="7"/>
        <v>-100</v>
      </c>
      <c r="D132" s="48"/>
      <c r="E132" s="20">
        <v>0</v>
      </c>
      <c r="F132" s="14">
        <v>1</v>
      </c>
      <c r="G132" s="49">
        <f t="shared" si="8"/>
        <v>-100</v>
      </c>
      <c r="H132" s="33" t="str">
        <f t="shared" si="9"/>
        <v/>
      </c>
      <c r="I132" s="33">
        <f t="shared" si="10"/>
        <v>3.8586201574317023E-3</v>
      </c>
      <c r="J132" s="20">
        <v>0</v>
      </c>
      <c r="K132" s="14">
        <v>2</v>
      </c>
      <c r="L132" s="49">
        <f t="shared" si="11"/>
        <v>-100</v>
      </c>
      <c r="M132" s="33" t="str">
        <f t="shared" si="12"/>
        <v/>
      </c>
      <c r="N132" s="34">
        <f t="shared" si="13"/>
        <v>7.2253291137411313E-4</v>
      </c>
    </row>
    <row r="133" spans="1:14" hidden="1" outlineLevel="1" x14ac:dyDescent="0.25">
      <c r="A133" s="36"/>
      <c r="B133" s="50" t="s">
        <v>136</v>
      </c>
      <c r="C133" s="42">
        <f t="shared" si="7"/>
        <v>-100</v>
      </c>
      <c r="D133" s="48"/>
      <c r="E133" s="20">
        <v>0</v>
      </c>
      <c r="F133" s="14">
        <v>0</v>
      </c>
      <c r="G133" s="49" t="str">
        <f t="shared" si="8"/>
        <v/>
      </c>
      <c r="H133" s="33" t="str">
        <f t="shared" si="9"/>
        <v/>
      </c>
      <c r="I133" s="33" t="str">
        <f t="shared" si="10"/>
        <v/>
      </c>
      <c r="J133" s="20">
        <v>0</v>
      </c>
      <c r="K133" s="14">
        <v>1</v>
      </c>
      <c r="L133" s="49">
        <f t="shared" si="11"/>
        <v>-100</v>
      </c>
      <c r="M133" s="33" t="str">
        <f t="shared" si="12"/>
        <v/>
      </c>
      <c r="N133" s="34">
        <f t="shared" si="13"/>
        <v>3.6126645568705656E-4</v>
      </c>
    </row>
    <row r="134" spans="1:14" collapsed="1" x14ac:dyDescent="0.25">
      <c r="A134" s="36" t="s">
        <v>142</v>
      </c>
      <c r="B134" s="1" t="s">
        <v>143</v>
      </c>
      <c r="C134" s="42">
        <f t="shared" si="7"/>
        <v>7.9224006116207946</v>
      </c>
      <c r="D134" s="48"/>
      <c r="E134" s="20">
        <v>818</v>
      </c>
      <c r="F134" s="14">
        <v>727</v>
      </c>
      <c r="G134" s="49">
        <f t="shared" si="8"/>
        <v>12.517193947730398</v>
      </c>
      <c r="H134" s="33">
        <f t="shared" si="9"/>
        <v>2.6090839499872414</v>
      </c>
      <c r="I134" s="33">
        <f t="shared" si="10"/>
        <v>2.8052168544528477</v>
      </c>
      <c r="J134" s="20">
        <v>11293</v>
      </c>
      <c r="K134" s="14">
        <v>10464</v>
      </c>
      <c r="L134" s="49">
        <f t="shared" si="11"/>
        <v>7.9224006116207946</v>
      </c>
      <c r="M134" s="33">
        <f t="shared" si="12"/>
        <v>3.6245699173214194</v>
      </c>
      <c r="N134" s="34">
        <f t="shared" si="13"/>
        <v>3.7802921923093598</v>
      </c>
    </row>
    <row r="135" spans="1:14" hidden="1" outlineLevel="1" x14ac:dyDescent="0.25">
      <c r="A135" s="36"/>
      <c r="B135" s="50" t="s">
        <v>144</v>
      </c>
      <c r="C135" s="42">
        <f t="shared" si="7"/>
        <v>-14.464778139884682</v>
      </c>
      <c r="D135" s="48"/>
      <c r="E135" s="20">
        <v>189</v>
      </c>
      <c r="F135" s="14">
        <v>232</v>
      </c>
      <c r="G135" s="49">
        <f t="shared" si="8"/>
        <v>-18.53448275862069</v>
      </c>
      <c r="H135" s="33">
        <f t="shared" si="9"/>
        <v>0.60283235519265121</v>
      </c>
      <c r="I135" s="33">
        <f t="shared" si="10"/>
        <v>0.895199876524155</v>
      </c>
      <c r="J135" s="20">
        <v>3412</v>
      </c>
      <c r="K135" s="14">
        <v>3989</v>
      </c>
      <c r="L135" s="49">
        <f t="shared" si="11"/>
        <v>-14.464778139884682</v>
      </c>
      <c r="M135" s="33">
        <f t="shared" si="12"/>
        <v>1.0951060442664202</v>
      </c>
      <c r="N135" s="34">
        <f t="shared" si="13"/>
        <v>1.4410918917356685</v>
      </c>
    </row>
    <row r="136" spans="1:14" hidden="1" outlineLevel="1" x14ac:dyDescent="0.25">
      <c r="A136" s="36"/>
      <c r="B136" s="50" t="s">
        <v>145</v>
      </c>
      <c r="C136" s="42">
        <f t="shared" si="7"/>
        <v>152.28070175438597</v>
      </c>
      <c r="D136" s="48"/>
      <c r="E136" s="20">
        <v>203</v>
      </c>
      <c r="F136" s="14">
        <v>47</v>
      </c>
      <c r="G136" s="49">
        <f t="shared" si="8"/>
        <v>331.91489361702128</v>
      </c>
      <c r="H136" s="33">
        <f t="shared" si="9"/>
        <v>0.6474866037254402</v>
      </c>
      <c r="I136" s="33">
        <f t="shared" si="10"/>
        <v>0.18135514739929001</v>
      </c>
      <c r="J136" s="20">
        <v>2157</v>
      </c>
      <c r="K136" s="14">
        <v>855</v>
      </c>
      <c r="L136" s="49">
        <f t="shared" si="11"/>
        <v>152.28070175438597</v>
      </c>
      <c r="M136" s="33">
        <f t="shared" si="12"/>
        <v>0.6923047296256355</v>
      </c>
      <c r="N136" s="34">
        <f t="shared" si="13"/>
        <v>0.30888281961243336</v>
      </c>
    </row>
    <row r="137" spans="1:14" hidden="1" outlineLevel="1" x14ac:dyDescent="0.25">
      <c r="A137" s="36"/>
      <c r="B137" s="50" t="s">
        <v>146</v>
      </c>
      <c r="C137" s="42">
        <f t="shared" si="7"/>
        <v>0.84703537618335822</v>
      </c>
      <c r="D137" s="48"/>
      <c r="E137" s="20">
        <v>77</v>
      </c>
      <c r="F137" s="14">
        <v>167</v>
      </c>
      <c r="G137" s="49">
        <f t="shared" si="8"/>
        <v>-53.892215568862277</v>
      </c>
      <c r="H137" s="33">
        <f t="shared" si="9"/>
        <v>0.24559836693033937</v>
      </c>
      <c r="I137" s="33">
        <f t="shared" si="10"/>
        <v>0.64438956629109434</v>
      </c>
      <c r="J137" s="20">
        <v>2024</v>
      </c>
      <c r="K137" s="14">
        <v>2007</v>
      </c>
      <c r="L137" s="49">
        <f t="shared" si="11"/>
        <v>0.84703537618335822</v>
      </c>
      <c r="M137" s="33">
        <f t="shared" si="12"/>
        <v>0.64961741899039693</v>
      </c>
      <c r="N137" s="34">
        <f t="shared" si="13"/>
        <v>0.72506177656392246</v>
      </c>
    </row>
    <row r="138" spans="1:14" hidden="1" outlineLevel="1" x14ac:dyDescent="0.25">
      <c r="A138" s="36"/>
      <c r="B138" s="50" t="s">
        <v>147</v>
      </c>
      <c r="C138" s="42">
        <f t="shared" ref="C138:C201" si="14">IF(K138=0,"",SUM(((J138-K138)/K138)*100))</f>
        <v>-8.9858793324775359</v>
      </c>
      <c r="D138" s="48"/>
      <c r="E138" s="20">
        <v>181</v>
      </c>
      <c r="F138" s="14">
        <v>153</v>
      </c>
      <c r="G138" s="49">
        <f t="shared" ref="G138:G201" si="15">IF(F138=0,"",SUM(((E138-F138)/F138)*100))</f>
        <v>18.300653594771241</v>
      </c>
      <c r="H138" s="33">
        <f t="shared" ref="H138:H201" si="16">IF(E138=0,"",SUM((E138/CntPeriod)*100))</f>
        <v>0.57731564174534322</v>
      </c>
      <c r="I138" s="33">
        <f t="shared" ref="I138:I201" si="17">IF(F138=0,"",SUM((F138/CntPeriodPrevYear)*100))</f>
        <v>0.59036888408705046</v>
      </c>
      <c r="J138" s="20">
        <v>1418</v>
      </c>
      <c r="K138" s="14">
        <v>1558</v>
      </c>
      <c r="L138" s="49">
        <f t="shared" ref="L138:L201" si="18">IF(K138=0,"",SUM(((J138-K138)/K138)*100))</f>
        <v>-8.9858793324775359</v>
      </c>
      <c r="M138" s="33">
        <f t="shared" ref="M138:M201" si="19">IF(J138=0,"",SUM((J138/CntYearAck)*100))</f>
        <v>0.45511734196066345</v>
      </c>
      <c r="N138" s="34">
        <f t="shared" ref="N138:N201" si="20">IF(K138=0,"",SUM((K138/CntPrevYearAck)*100))</f>
        <v>0.56285313796043412</v>
      </c>
    </row>
    <row r="139" spans="1:14" hidden="1" outlineLevel="1" x14ac:dyDescent="0.25">
      <c r="A139" s="36"/>
      <c r="B139" s="50" t="s">
        <v>148</v>
      </c>
      <c r="C139" s="42">
        <f t="shared" si="14"/>
        <v>-15.574963609898107</v>
      </c>
      <c r="D139" s="48"/>
      <c r="E139" s="20">
        <v>14</v>
      </c>
      <c r="F139" s="14">
        <v>39</v>
      </c>
      <c r="G139" s="49">
        <f t="shared" si="15"/>
        <v>-64.102564102564102</v>
      </c>
      <c r="H139" s="33">
        <f t="shared" si="16"/>
        <v>4.465424853278898E-2</v>
      </c>
      <c r="I139" s="33">
        <f t="shared" si="17"/>
        <v>0.15048618613983641</v>
      </c>
      <c r="J139" s="20">
        <v>580</v>
      </c>
      <c r="K139" s="14">
        <v>687</v>
      </c>
      <c r="L139" s="49">
        <f t="shared" si="18"/>
        <v>-15.574963609898107</v>
      </c>
      <c r="M139" s="33">
        <f t="shared" si="19"/>
        <v>0.18615518923637855</v>
      </c>
      <c r="N139" s="34">
        <f t="shared" si="20"/>
        <v>0.24819005505700786</v>
      </c>
    </row>
    <row r="140" spans="1:14" hidden="1" outlineLevel="1" x14ac:dyDescent="0.25">
      <c r="A140" s="36"/>
      <c r="B140" s="50" t="s">
        <v>149</v>
      </c>
      <c r="C140" s="42">
        <f t="shared" si="14"/>
        <v>5.7894736842105265</v>
      </c>
      <c r="D140" s="48"/>
      <c r="E140" s="20">
        <v>58</v>
      </c>
      <c r="F140" s="14">
        <v>35</v>
      </c>
      <c r="G140" s="49">
        <f t="shared" si="15"/>
        <v>65.714285714285708</v>
      </c>
      <c r="H140" s="33">
        <f t="shared" si="16"/>
        <v>0.18499617249298292</v>
      </c>
      <c r="I140" s="33">
        <f t="shared" si="17"/>
        <v>0.13505170551010959</v>
      </c>
      <c r="J140" s="20">
        <v>402</v>
      </c>
      <c r="K140" s="14">
        <v>380</v>
      </c>
      <c r="L140" s="49">
        <f t="shared" si="18"/>
        <v>5.7894736842105265</v>
      </c>
      <c r="M140" s="33">
        <f t="shared" si="19"/>
        <v>0.12902480357417964</v>
      </c>
      <c r="N140" s="34">
        <f t="shared" si="20"/>
        <v>0.13728125316108147</v>
      </c>
    </row>
    <row r="141" spans="1:14" hidden="1" outlineLevel="1" x14ac:dyDescent="0.25">
      <c r="A141" s="36"/>
      <c r="B141" s="50" t="s">
        <v>150</v>
      </c>
      <c r="C141" s="42">
        <f t="shared" si="14"/>
        <v>62.857142857142854</v>
      </c>
      <c r="D141" s="48"/>
      <c r="E141" s="20">
        <v>8</v>
      </c>
      <c r="F141" s="14">
        <v>2</v>
      </c>
      <c r="G141" s="49">
        <f t="shared" si="15"/>
        <v>300</v>
      </c>
      <c r="H141" s="33">
        <f t="shared" si="16"/>
        <v>2.5516713447307986E-2</v>
      </c>
      <c r="I141" s="33">
        <f t="shared" si="17"/>
        <v>7.7172403148634047E-3</v>
      </c>
      <c r="J141" s="20">
        <v>342</v>
      </c>
      <c r="K141" s="14">
        <v>210</v>
      </c>
      <c r="L141" s="49">
        <f t="shared" si="18"/>
        <v>62.857142857142854</v>
      </c>
      <c r="M141" s="33">
        <f t="shared" si="19"/>
        <v>0.1097673702048991</v>
      </c>
      <c r="N141" s="34">
        <f t="shared" si="20"/>
        <v>7.5865955694281881E-2</v>
      </c>
    </row>
    <row r="142" spans="1:14" hidden="1" outlineLevel="1" x14ac:dyDescent="0.25">
      <c r="A142" s="36"/>
      <c r="B142" s="50" t="s">
        <v>151</v>
      </c>
      <c r="C142" s="42" t="str">
        <f t="shared" si="14"/>
        <v/>
      </c>
      <c r="D142" s="48"/>
      <c r="E142" s="20">
        <v>60</v>
      </c>
      <c r="F142" s="14">
        <v>0</v>
      </c>
      <c r="G142" s="49" t="str">
        <f t="shared" si="15"/>
        <v/>
      </c>
      <c r="H142" s="33">
        <f t="shared" si="16"/>
        <v>0.19137535085480992</v>
      </c>
      <c r="I142" s="33" t="str">
        <f t="shared" si="17"/>
        <v/>
      </c>
      <c r="J142" s="20">
        <v>224</v>
      </c>
      <c r="K142" s="14">
        <v>0</v>
      </c>
      <c r="L142" s="49" t="str">
        <f t="shared" si="18"/>
        <v/>
      </c>
      <c r="M142" s="33">
        <f t="shared" si="19"/>
        <v>7.1894417911980688E-2</v>
      </c>
      <c r="N142" s="34" t="str">
        <f t="shared" si="20"/>
        <v/>
      </c>
    </row>
    <row r="143" spans="1:14" hidden="1" outlineLevel="1" x14ac:dyDescent="0.25">
      <c r="A143" s="36"/>
      <c r="B143" s="50" t="s">
        <v>152</v>
      </c>
      <c r="C143" s="42">
        <f t="shared" si="14"/>
        <v>-25.18796992481203</v>
      </c>
      <c r="D143" s="48"/>
      <c r="E143" s="20">
        <v>5</v>
      </c>
      <c r="F143" s="14">
        <v>9</v>
      </c>
      <c r="G143" s="49">
        <f t="shared" si="15"/>
        <v>-44.444444444444443</v>
      </c>
      <c r="H143" s="33">
        <f t="shared" si="16"/>
        <v>1.5947945904567492E-2</v>
      </c>
      <c r="I143" s="33">
        <f t="shared" si="17"/>
        <v>3.4727581416885325E-2</v>
      </c>
      <c r="J143" s="20">
        <v>199</v>
      </c>
      <c r="K143" s="14">
        <v>266</v>
      </c>
      <c r="L143" s="49">
        <f t="shared" si="18"/>
        <v>-25.18796992481203</v>
      </c>
      <c r="M143" s="33">
        <f t="shared" si="19"/>
        <v>6.3870487341447124E-2</v>
      </c>
      <c r="N143" s="34">
        <f t="shared" si="20"/>
        <v>9.6096877212757045E-2</v>
      </c>
    </row>
    <row r="144" spans="1:14" hidden="1" outlineLevel="1" x14ac:dyDescent="0.25">
      <c r="A144" s="36"/>
      <c r="B144" s="50" t="s">
        <v>153</v>
      </c>
      <c r="C144" s="42">
        <f t="shared" si="14"/>
        <v>-1.2121212121212122</v>
      </c>
      <c r="D144" s="48"/>
      <c r="E144" s="20">
        <v>0</v>
      </c>
      <c r="F144" s="14">
        <v>13</v>
      </c>
      <c r="G144" s="49">
        <f t="shared" si="15"/>
        <v>-100</v>
      </c>
      <c r="H144" s="33" t="str">
        <f t="shared" si="16"/>
        <v/>
      </c>
      <c r="I144" s="33">
        <f t="shared" si="17"/>
        <v>5.0162062046612131E-2</v>
      </c>
      <c r="J144" s="20">
        <v>163</v>
      </c>
      <c r="K144" s="14">
        <v>165</v>
      </c>
      <c r="L144" s="49">
        <f t="shared" si="18"/>
        <v>-1.2121212121212122</v>
      </c>
      <c r="M144" s="33">
        <f t="shared" si="19"/>
        <v>5.2316027319878805E-2</v>
      </c>
      <c r="N144" s="34">
        <f t="shared" si="20"/>
        <v>5.9608965188364324E-2</v>
      </c>
    </row>
    <row r="145" spans="1:14" hidden="1" outlineLevel="1" x14ac:dyDescent="0.25">
      <c r="A145" s="36"/>
      <c r="B145" s="50" t="s">
        <v>154</v>
      </c>
      <c r="C145" s="42">
        <f t="shared" si="14"/>
        <v>20.512820512820511</v>
      </c>
      <c r="D145" s="48"/>
      <c r="E145" s="20">
        <v>6</v>
      </c>
      <c r="F145" s="14">
        <v>11</v>
      </c>
      <c r="G145" s="49">
        <f t="shared" si="15"/>
        <v>-45.454545454545453</v>
      </c>
      <c r="H145" s="33">
        <f t="shared" si="16"/>
        <v>1.9137535085480988E-2</v>
      </c>
      <c r="I145" s="33">
        <f t="shared" si="17"/>
        <v>4.2444821731748725E-2</v>
      </c>
      <c r="J145" s="20">
        <v>94</v>
      </c>
      <c r="K145" s="14">
        <v>78</v>
      </c>
      <c r="L145" s="49">
        <f t="shared" si="18"/>
        <v>20.512820512820511</v>
      </c>
      <c r="M145" s="33">
        <f t="shared" si="19"/>
        <v>3.0169978945206184E-2</v>
      </c>
      <c r="N145" s="34">
        <f t="shared" si="20"/>
        <v>2.8178783543590408E-2</v>
      </c>
    </row>
    <row r="146" spans="1:14" hidden="1" outlineLevel="1" x14ac:dyDescent="0.25">
      <c r="A146" s="36"/>
      <c r="B146" s="50" t="s">
        <v>155</v>
      </c>
      <c r="C146" s="42">
        <f t="shared" si="14"/>
        <v>-30.894308943089431</v>
      </c>
      <c r="D146" s="48"/>
      <c r="E146" s="20">
        <v>4</v>
      </c>
      <c r="F146" s="14">
        <v>7</v>
      </c>
      <c r="G146" s="49">
        <f t="shared" si="15"/>
        <v>-42.857142857142854</v>
      </c>
      <c r="H146" s="33">
        <f t="shared" si="16"/>
        <v>1.2758356723653993E-2</v>
      </c>
      <c r="I146" s="33">
        <f t="shared" si="17"/>
        <v>2.7010341102021915E-2</v>
      </c>
      <c r="J146" s="20">
        <v>85</v>
      </c>
      <c r="K146" s="14">
        <v>123</v>
      </c>
      <c r="L146" s="49">
        <f t="shared" si="18"/>
        <v>-30.894308943089431</v>
      </c>
      <c r="M146" s="33">
        <f t="shared" si="19"/>
        <v>2.7281363939814098E-2</v>
      </c>
      <c r="N146" s="34">
        <f t="shared" si="20"/>
        <v>4.4435774049507958E-2</v>
      </c>
    </row>
    <row r="147" spans="1:14" hidden="1" outlineLevel="1" x14ac:dyDescent="0.25">
      <c r="A147" s="36"/>
      <c r="B147" s="50" t="s">
        <v>156</v>
      </c>
      <c r="C147" s="42">
        <f t="shared" si="14"/>
        <v>94.73684210526315</v>
      </c>
      <c r="D147" s="48"/>
      <c r="E147" s="20">
        <v>5</v>
      </c>
      <c r="F147" s="14">
        <v>4</v>
      </c>
      <c r="G147" s="49">
        <f t="shared" si="15"/>
        <v>25</v>
      </c>
      <c r="H147" s="33">
        <f t="shared" si="16"/>
        <v>1.5947945904567492E-2</v>
      </c>
      <c r="I147" s="33">
        <f t="shared" si="17"/>
        <v>1.5434480629726809E-2</v>
      </c>
      <c r="J147" s="20">
        <v>74</v>
      </c>
      <c r="K147" s="14">
        <v>38</v>
      </c>
      <c r="L147" s="49">
        <f t="shared" si="18"/>
        <v>94.73684210526315</v>
      </c>
      <c r="M147" s="33">
        <f t="shared" si="19"/>
        <v>2.3750834488779335E-2</v>
      </c>
      <c r="N147" s="34">
        <f t="shared" si="20"/>
        <v>1.3728125316108149E-2</v>
      </c>
    </row>
    <row r="148" spans="1:14" hidden="1" outlineLevel="1" x14ac:dyDescent="0.25">
      <c r="A148" s="36"/>
      <c r="B148" s="50" t="s">
        <v>157</v>
      </c>
      <c r="C148" s="42">
        <f t="shared" si="14"/>
        <v>-27.419354838709676</v>
      </c>
      <c r="D148" s="48"/>
      <c r="E148" s="20">
        <v>3</v>
      </c>
      <c r="F148" s="14">
        <v>5</v>
      </c>
      <c r="G148" s="49">
        <f t="shared" si="15"/>
        <v>-40</v>
      </c>
      <c r="H148" s="33">
        <f t="shared" si="16"/>
        <v>9.5687675427404938E-3</v>
      </c>
      <c r="I148" s="33">
        <f t="shared" si="17"/>
        <v>1.9293100787158513E-2</v>
      </c>
      <c r="J148" s="20">
        <v>45</v>
      </c>
      <c r="K148" s="14">
        <v>62</v>
      </c>
      <c r="L148" s="49">
        <f t="shared" si="18"/>
        <v>-27.419354838709676</v>
      </c>
      <c r="M148" s="33">
        <f t="shared" si="19"/>
        <v>1.4443075026960406E-2</v>
      </c>
      <c r="N148" s="34">
        <f t="shared" si="20"/>
        <v>2.2398520252597504E-2</v>
      </c>
    </row>
    <row r="149" spans="1:14" hidden="1" outlineLevel="1" x14ac:dyDescent="0.25">
      <c r="A149" s="36"/>
      <c r="B149" s="50" t="s">
        <v>158</v>
      </c>
      <c r="C149" s="42">
        <f t="shared" si="14"/>
        <v>-7.3170731707317067</v>
      </c>
      <c r="D149" s="48"/>
      <c r="E149" s="20">
        <v>2</v>
      </c>
      <c r="F149" s="14">
        <v>2</v>
      </c>
      <c r="G149" s="49">
        <f t="shared" si="15"/>
        <v>0</v>
      </c>
      <c r="H149" s="33">
        <f t="shared" si="16"/>
        <v>6.3791783618269964E-3</v>
      </c>
      <c r="I149" s="33">
        <f t="shared" si="17"/>
        <v>7.7172403148634047E-3</v>
      </c>
      <c r="J149" s="20">
        <v>38</v>
      </c>
      <c r="K149" s="14">
        <v>41</v>
      </c>
      <c r="L149" s="49">
        <f t="shared" si="18"/>
        <v>-7.3170731707317067</v>
      </c>
      <c r="M149" s="33">
        <f t="shared" si="19"/>
        <v>1.2196374467211011E-2</v>
      </c>
      <c r="N149" s="34">
        <f t="shared" si="20"/>
        <v>1.4811924683169319E-2</v>
      </c>
    </row>
    <row r="150" spans="1:14" hidden="1" outlineLevel="1" x14ac:dyDescent="0.25">
      <c r="A150" s="36"/>
      <c r="B150" s="50" t="s">
        <v>159</v>
      </c>
      <c r="C150" s="42">
        <f t="shared" si="14"/>
        <v>620</v>
      </c>
      <c r="D150" s="48"/>
      <c r="E150" s="20">
        <v>3</v>
      </c>
      <c r="F150" s="14">
        <v>1</v>
      </c>
      <c r="G150" s="49">
        <f t="shared" si="15"/>
        <v>200</v>
      </c>
      <c r="H150" s="33">
        <f t="shared" si="16"/>
        <v>9.5687675427404938E-3</v>
      </c>
      <c r="I150" s="33">
        <f t="shared" si="17"/>
        <v>3.8586201574317023E-3</v>
      </c>
      <c r="J150" s="20">
        <v>36</v>
      </c>
      <c r="K150" s="14">
        <v>5</v>
      </c>
      <c r="L150" s="49">
        <f t="shared" si="18"/>
        <v>620</v>
      </c>
      <c r="M150" s="33">
        <f t="shared" si="19"/>
        <v>1.1554460021568326E-2</v>
      </c>
      <c r="N150" s="34">
        <f t="shared" si="20"/>
        <v>1.8063322784352828E-3</v>
      </c>
    </row>
    <row r="151" spans="1:14" collapsed="1" x14ac:dyDescent="0.25">
      <c r="A151" s="36" t="s">
        <v>160</v>
      </c>
      <c r="B151" s="1" t="s">
        <v>161</v>
      </c>
      <c r="C151" s="42">
        <f t="shared" si="14"/>
        <v>11.122391426959954</v>
      </c>
      <c r="D151" s="48"/>
      <c r="E151" s="20">
        <v>1044</v>
      </c>
      <c r="F151" s="14">
        <v>604</v>
      </c>
      <c r="G151" s="49">
        <f t="shared" si="15"/>
        <v>72.847682119205288</v>
      </c>
      <c r="H151" s="33">
        <f t="shared" si="16"/>
        <v>3.3299311048736921</v>
      </c>
      <c r="I151" s="33">
        <f t="shared" si="17"/>
        <v>2.3306065750887481</v>
      </c>
      <c r="J151" s="20">
        <v>9851</v>
      </c>
      <c r="K151" s="14">
        <v>8865</v>
      </c>
      <c r="L151" s="49">
        <f t="shared" si="18"/>
        <v>11.122391426959954</v>
      </c>
      <c r="M151" s="33">
        <f t="shared" si="19"/>
        <v>3.1617496020130433</v>
      </c>
      <c r="N151" s="34">
        <f t="shared" si="20"/>
        <v>3.202627129665756</v>
      </c>
    </row>
    <row r="152" spans="1:14" hidden="1" outlineLevel="1" x14ac:dyDescent="0.25">
      <c r="A152" s="36"/>
      <c r="B152" s="50" t="s">
        <v>162</v>
      </c>
      <c r="C152" s="42">
        <f t="shared" si="14"/>
        <v>0.8502468458584751</v>
      </c>
      <c r="D152" s="48"/>
      <c r="E152" s="20">
        <v>311</v>
      </c>
      <c r="F152" s="14">
        <v>241</v>
      </c>
      <c r="G152" s="49">
        <f t="shared" si="15"/>
        <v>29.045643153526974</v>
      </c>
      <c r="H152" s="33">
        <f t="shared" si="16"/>
        <v>0.99196223526409799</v>
      </c>
      <c r="I152" s="33">
        <f t="shared" si="17"/>
        <v>0.92992745794104026</v>
      </c>
      <c r="J152" s="20">
        <v>3677</v>
      </c>
      <c r="K152" s="14">
        <v>3646</v>
      </c>
      <c r="L152" s="49">
        <f t="shared" si="18"/>
        <v>0.8502468458584751</v>
      </c>
      <c r="M152" s="33">
        <f t="shared" si="19"/>
        <v>1.1801597083140758</v>
      </c>
      <c r="N152" s="34">
        <f t="shared" si="20"/>
        <v>1.3171774974350081</v>
      </c>
    </row>
    <row r="153" spans="1:14" hidden="1" outlineLevel="1" x14ac:dyDescent="0.25">
      <c r="A153" s="36"/>
      <c r="B153" s="50" t="s">
        <v>163</v>
      </c>
      <c r="C153" s="42">
        <f t="shared" si="14"/>
        <v>35.929203539823007</v>
      </c>
      <c r="D153" s="48"/>
      <c r="E153" s="20">
        <v>313</v>
      </c>
      <c r="F153" s="14">
        <v>170</v>
      </c>
      <c r="G153" s="49">
        <f t="shared" si="15"/>
        <v>84.117647058823536</v>
      </c>
      <c r="H153" s="33">
        <f t="shared" si="16"/>
        <v>0.99834141362592499</v>
      </c>
      <c r="I153" s="33">
        <f t="shared" si="17"/>
        <v>0.65596542676338943</v>
      </c>
      <c r="J153" s="20">
        <v>3072</v>
      </c>
      <c r="K153" s="14">
        <v>2260</v>
      </c>
      <c r="L153" s="49">
        <f t="shared" si="18"/>
        <v>35.929203539823007</v>
      </c>
      <c r="M153" s="33">
        <f t="shared" si="19"/>
        <v>0.98598058850716386</v>
      </c>
      <c r="N153" s="34">
        <f t="shared" si="20"/>
        <v>0.81646218985274788</v>
      </c>
    </row>
    <row r="154" spans="1:14" hidden="1" outlineLevel="1" x14ac:dyDescent="0.25">
      <c r="A154" s="36"/>
      <c r="B154" s="50" t="s">
        <v>164</v>
      </c>
      <c r="C154" s="42">
        <f t="shared" si="14"/>
        <v>-30.748663101604279</v>
      </c>
      <c r="D154" s="48"/>
      <c r="E154" s="20">
        <v>65</v>
      </c>
      <c r="F154" s="14">
        <v>117</v>
      </c>
      <c r="G154" s="49">
        <f t="shared" si="15"/>
        <v>-44.444444444444443</v>
      </c>
      <c r="H154" s="33">
        <f t="shared" si="16"/>
        <v>0.20732329675937738</v>
      </c>
      <c r="I154" s="33">
        <f t="shared" si="17"/>
        <v>0.45145855841950921</v>
      </c>
      <c r="J154" s="20">
        <v>1295</v>
      </c>
      <c r="K154" s="14">
        <v>1870</v>
      </c>
      <c r="L154" s="49">
        <f t="shared" si="18"/>
        <v>-30.748663101604279</v>
      </c>
      <c r="M154" s="33">
        <f t="shared" si="19"/>
        <v>0.41563960355363833</v>
      </c>
      <c r="N154" s="34">
        <f t="shared" si="20"/>
        <v>0.67556827213479576</v>
      </c>
    </row>
    <row r="155" spans="1:14" hidden="1" outlineLevel="1" x14ac:dyDescent="0.25">
      <c r="A155" s="36"/>
      <c r="B155" s="50" t="s">
        <v>165</v>
      </c>
      <c r="C155" s="42" t="str">
        <f t="shared" si="14"/>
        <v/>
      </c>
      <c r="D155" s="48"/>
      <c r="E155" s="20">
        <v>173</v>
      </c>
      <c r="F155" s="14">
        <v>0</v>
      </c>
      <c r="G155" s="49" t="str">
        <f t="shared" si="15"/>
        <v/>
      </c>
      <c r="H155" s="33">
        <f t="shared" si="16"/>
        <v>0.55179892829803523</v>
      </c>
      <c r="I155" s="33" t="str">
        <f t="shared" si="17"/>
        <v/>
      </c>
      <c r="J155" s="20">
        <v>546</v>
      </c>
      <c r="K155" s="14">
        <v>0</v>
      </c>
      <c r="L155" s="49" t="str">
        <f t="shared" si="18"/>
        <v/>
      </c>
      <c r="M155" s="33">
        <f t="shared" si="19"/>
        <v>0.17524264366045292</v>
      </c>
      <c r="N155" s="34" t="str">
        <f t="shared" si="20"/>
        <v/>
      </c>
    </row>
    <row r="156" spans="1:14" hidden="1" outlineLevel="1" x14ac:dyDescent="0.25">
      <c r="A156" s="36"/>
      <c r="B156" s="50" t="s">
        <v>166</v>
      </c>
      <c r="C156" s="42">
        <f t="shared" si="14"/>
        <v>79.187817258883257</v>
      </c>
      <c r="D156" s="48"/>
      <c r="E156" s="20">
        <v>119</v>
      </c>
      <c r="F156" s="14">
        <v>1</v>
      </c>
      <c r="G156" s="49">
        <f t="shared" si="15"/>
        <v>11800</v>
      </c>
      <c r="H156" s="33">
        <f t="shared" si="16"/>
        <v>0.37956111252870633</v>
      </c>
      <c r="I156" s="33">
        <f t="shared" si="17"/>
        <v>3.8586201574317023E-3</v>
      </c>
      <c r="J156" s="20">
        <v>353</v>
      </c>
      <c r="K156" s="14">
        <v>197</v>
      </c>
      <c r="L156" s="49">
        <f t="shared" si="18"/>
        <v>79.187817258883257</v>
      </c>
      <c r="M156" s="33">
        <f t="shared" si="19"/>
        <v>0.11329789965593386</v>
      </c>
      <c r="N156" s="34">
        <f t="shared" si="20"/>
        <v>7.1169491770350146E-2</v>
      </c>
    </row>
    <row r="157" spans="1:14" hidden="1" outlineLevel="1" x14ac:dyDescent="0.25">
      <c r="A157" s="36"/>
      <c r="B157" s="50" t="s">
        <v>167</v>
      </c>
      <c r="C157" s="42">
        <f t="shared" si="14"/>
        <v>75.581395348837205</v>
      </c>
      <c r="D157" s="48"/>
      <c r="E157" s="20">
        <v>13</v>
      </c>
      <c r="F157" s="14">
        <v>27</v>
      </c>
      <c r="G157" s="49">
        <f t="shared" si="15"/>
        <v>-51.851851851851848</v>
      </c>
      <c r="H157" s="33">
        <f t="shared" si="16"/>
        <v>4.1464659351875474E-2</v>
      </c>
      <c r="I157" s="33">
        <f t="shared" si="17"/>
        <v>0.10418274425065596</v>
      </c>
      <c r="J157" s="20">
        <v>302</v>
      </c>
      <c r="K157" s="14">
        <v>172</v>
      </c>
      <c r="L157" s="49">
        <f t="shared" si="18"/>
        <v>75.581395348837205</v>
      </c>
      <c r="M157" s="33">
        <f t="shared" si="19"/>
        <v>9.6929081292045402E-2</v>
      </c>
      <c r="N157" s="34">
        <f t="shared" si="20"/>
        <v>6.2137830378173733E-2</v>
      </c>
    </row>
    <row r="158" spans="1:14" hidden="1" outlineLevel="1" x14ac:dyDescent="0.25">
      <c r="A158" s="36"/>
      <c r="B158" s="50" t="s">
        <v>168</v>
      </c>
      <c r="C158" s="42">
        <f t="shared" si="14"/>
        <v>-33.130699088145896</v>
      </c>
      <c r="D158" s="48"/>
      <c r="E158" s="20">
        <v>19</v>
      </c>
      <c r="F158" s="14">
        <v>31</v>
      </c>
      <c r="G158" s="49">
        <f t="shared" si="15"/>
        <v>-38.70967741935484</v>
      </c>
      <c r="H158" s="33">
        <f t="shared" si="16"/>
        <v>6.0602194437356469E-2</v>
      </c>
      <c r="I158" s="33">
        <f t="shared" si="17"/>
        <v>0.11961722488038277</v>
      </c>
      <c r="J158" s="20">
        <v>220</v>
      </c>
      <c r="K158" s="14">
        <v>329</v>
      </c>
      <c r="L158" s="49">
        <f t="shared" si="18"/>
        <v>-33.130699088145896</v>
      </c>
      <c r="M158" s="33">
        <f t="shared" si="19"/>
        <v>7.0610589020695322E-2</v>
      </c>
      <c r="N158" s="34">
        <f t="shared" si="20"/>
        <v>0.11885666392104161</v>
      </c>
    </row>
    <row r="159" spans="1:14" hidden="1" outlineLevel="1" x14ac:dyDescent="0.25">
      <c r="A159" s="36"/>
      <c r="B159" s="50" t="s">
        <v>169</v>
      </c>
      <c r="C159" s="42">
        <f t="shared" si="14"/>
        <v>772.72727272727275</v>
      </c>
      <c r="D159" s="48"/>
      <c r="E159" s="20">
        <v>29</v>
      </c>
      <c r="F159" s="14">
        <v>0</v>
      </c>
      <c r="G159" s="49" t="str">
        <f t="shared" si="15"/>
        <v/>
      </c>
      <c r="H159" s="33">
        <f t="shared" si="16"/>
        <v>9.2498086246491459E-2</v>
      </c>
      <c r="I159" s="33" t="str">
        <f t="shared" si="17"/>
        <v/>
      </c>
      <c r="J159" s="20">
        <v>192</v>
      </c>
      <c r="K159" s="14">
        <v>22</v>
      </c>
      <c r="L159" s="49">
        <f t="shared" si="18"/>
        <v>772.72727272727275</v>
      </c>
      <c r="M159" s="33">
        <f t="shared" si="19"/>
        <v>6.1623786781697741E-2</v>
      </c>
      <c r="N159" s="34">
        <f t="shared" si="20"/>
        <v>7.9478620251152449E-3</v>
      </c>
    </row>
    <row r="160" spans="1:14" hidden="1" outlineLevel="1" x14ac:dyDescent="0.25">
      <c r="A160" s="36"/>
      <c r="B160" s="50" t="s">
        <v>170</v>
      </c>
      <c r="C160" s="42">
        <f t="shared" si="14"/>
        <v>-47.019867549668874</v>
      </c>
      <c r="D160" s="48"/>
      <c r="E160" s="20">
        <v>1</v>
      </c>
      <c r="F160" s="14">
        <v>15</v>
      </c>
      <c r="G160" s="49">
        <f t="shared" si="15"/>
        <v>-93.333333333333329</v>
      </c>
      <c r="H160" s="33">
        <f t="shared" si="16"/>
        <v>3.1895891809134982E-3</v>
      </c>
      <c r="I160" s="33">
        <f t="shared" si="17"/>
        <v>5.7879302361475544E-2</v>
      </c>
      <c r="J160" s="20">
        <v>160</v>
      </c>
      <c r="K160" s="14">
        <v>302</v>
      </c>
      <c r="L160" s="49">
        <f t="shared" si="18"/>
        <v>-47.019867549668874</v>
      </c>
      <c r="M160" s="33">
        <f t="shared" si="19"/>
        <v>5.1353155651414781E-2</v>
      </c>
      <c r="N160" s="34">
        <f t="shared" si="20"/>
        <v>0.10910246961749108</v>
      </c>
    </row>
    <row r="161" spans="1:14" hidden="1" outlineLevel="1" x14ac:dyDescent="0.25">
      <c r="A161" s="36"/>
      <c r="B161" s="50" t="s">
        <v>171</v>
      </c>
      <c r="C161" s="42">
        <f t="shared" si="14"/>
        <v>-25</v>
      </c>
      <c r="D161" s="48"/>
      <c r="E161" s="20">
        <v>1</v>
      </c>
      <c r="F161" s="14">
        <v>1</v>
      </c>
      <c r="G161" s="49">
        <f t="shared" si="15"/>
        <v>0</v>
      </c>
      <c r="H161" s="33">
        <f t="shared" si="16"/>
        <v>3.1895891809134982E-3</v>
      </c>
      <c r="I161" s="33">
        <f t="shared" si="17"/>
        <v>3.8586201574317023E-3</v>
      </c>
      <c r="J161" s="20">
        <v>30</v>
      </c>
      <c r="K161" s="14">
        <v>40</v>
      </c>
      <c r="L161" s="49">
        <f t="shared" si="18"/>
        <v>-25</v>
      </c>
      <c r="M161" s="33">
        <f t="shared" si="19"/>
        <v>9.6287166846402705E-3</v>
      </c>
      <c r="N161" s="34">
        <f t="shared" si="20"/>
        <v>1.4450658227482262E-2</v>
      </c>
    </row>
    <row r="162" spans="1:14" hidden="1" outlineLevel="1" x14ac:dyDescent="0.25">
      <c r="A162" s="36"/>
      <c r="B162" s="50" t="s">
        <v>172</v>
      </c>
      <c r="C162" s="42">
        <f t="shared" si="14"/>
        <v>-85.18518518518519</v>
      </c>
      <c r="D162" s="48"/>
      <c r="E162" s="20">
        <v>0</v>
      </c>
      <c r="F162" s="14">
        <v>1</v>
      </c>
      <c r="G162" s="49">
        <f t="shared" si="15"/>
        <v>-100</v>
      </c>
      <c r="H162" s="33" t="str">
        <f t="shared" si="16"/>
        <v/>
      </c>
      <c r="I162" s="33">
        <f t="shared" si="17"/>
        <v>3.8586201574317023E-3</v>
      </c>
      <c r="J162" s="20">
        <v>4</v>
      </c>
      <c r="K162" s="14">
        <v>27</v>
      </c>
      <c r="L162" s="49">
        <f t="shared" si="18"/>
        <v>-85.18518518518519</v>
      </c>
      <c r="M162" s="33">
        <f t="shared" si="19"/>
        <v>1.2838288912853694E-3</v>
      </c>
      <c r="N162" s="34">
        <f t="shared" si="20"/>
        <v>9.7541943035505275E-3</v>
      </c>
    </row>
    <row r="163" spans="1:14" collapsed="1" x14ac:dyDescent="0.25">
      <c r="A163" s="36" t="s">
        <v>173</v>
      </c>
      <c r="B163" s="1" t="s">
        <v>174</v>
      </c>
      <c r="C163" s="42">
        <f t="shared" si="14"/>
        <v>36.173744639645875</v>
      </c>
      <c r="D163" s="48"/>
      <c r="E163" s="20">
        <v>664</v>
      </c>
      <c r="F163" s="14">
        <v>525</v>
      </c>
      <c r="G163" s="49">
        <f t="shared" si="15"/>
        <v>26.476190476190474</v>
      </c>
      <c r="H163" s="33">
        <f t="shared" si="16"/>
        <v>2.1178872161265629</v>
      </c>
      <c r="I163" s="33">
        <f t="shared" si="17"/>
        <v>2.0257755826516437</v>
      </c>
      <c r="J163" s="20">
        <v>9844</v>
      </c>
      <c r="K163" s="14">
        <v>7229</v>
      </c>
      <c r="L163" s="49">
        <f t="shared" si="18"/>
        <v>36.173744639645875</v>
      </c>
      <c r="M163" s="33">
        <f t="shared" si="19"/>
        <v>3.159502901453294</v>
      </c>
      <c r="N163" s="34">
        <f t="shared" si="20"/>
        <v>2.6115952081617317</v>
      </c>
    </row>
    <row r="164" spans="1:14" hidden="1" outlineLevel="1" x14ac:dyDescent="0.25">
      <c r="A164" s="36"/>
      <c r="B164" s="50" t="s">
        <v>175</v>
      </c>
      <c r="C164" s="42">
        <f t="shared" si="14"/>
        <v>13.605082053996822</v>
      </c>
      <c r="D164" s="48"/>
      <c r="E164" s="20">
        <v>307</v>
      </c>
      <c r="F164" s="14">
        <v>269</v>
      </c>
      <c r="G164" s="49">
        <f t="shared" si="15"/>
        <v>14.12639405204461</v>
      </c>
      <c r="H164" s="33">
        <f t="shared" si="16"/>
        <v>0.97920387854044411</v>
      </c>
      <c r="I164" s="33">
        <f t="shared" si="17"/>
        <v>1.0379688223491279</v>
      </c>
      <c r="J164" s="20">
        <v>4292</v>
      </c>
      <c r="K164" s="14">
        <v>3778</v>
      </c>
      <c r="L164" s="49">
        <f t="shared" si="18"/>
        <v>13.605082053996822</v>
      </c>
      <c r="M164" s="33">
        <f t="shared" si="19"/>
        <v>1.3775484003492016</v>
      </c>
      <c r="N164" s="34">
        <f t="shared" si="20"/>
        <v>1.3648646695856996</v>
      </c>
    </row>
    <row r="165" spans="1:14" hidden="1" outlineLevel="1" x14ac:dyDescent="0.25">
      <c r="A165" s="36"/>
      <c r="B165" s="50" t="s">
        <v>176</v>
      </c>
      <c r="C165" s="42">
        <f t="shared" si="14"/>
        <v>1155.6818181818182</v>
      </c>
      <c r="D165" s="48"/>
      <c r="E165" s="20">
        <v>77</v>
      </c>
      <c r="F165" s="14">
        <v>15</v>
      </c>
      <c r="G165" s="49">
        <f t="shared" si="15"/>
        <v>413.33333333333337</v>
      </c>
      <c r="H165" s="33">
        <f t="shared" si="16"/>
        <v>0.24559836693033937</v>
      </c>
      <c r="I165" s="33">
        <f t="shared" si="17"/>
        <v>5.7879302361475544E-2</v>
      </c>
      <c r="J165" s="20">
        <v>1105</v>
      </c>
      <c r="K165" s="14">
        <v>88</v>
      </c>
      <c r="L165" s="49">
        <f t="shared" si="18"/>
        <v>1155.6818181818182</v>
      </c>
      <c r="M165" s="33">
        <f t="shared" si="19"/>
        <v>0.35465773121758332</v>
      </c>
      <c r="N165" s="34">
        <f t="shared" si="20"/>
        <v>3.179144810046098E-2</v>
      </c>
    </row>
    <row r="166" spans="1:14" hidden="1" outlineLevel="1" x14ac:dyDescent="0.25">
      <c r="A166" s="36"/>
      <c r="B166" s="50" t="s">
        <v>177</v>
      </c>
      <c r="C166" s="42">
        <f t="shared" si="14"/>
        <v>31.824611032531823</v>
      </c>
      <c r="D166" s="48"/>
      <c r="E166" s="20">
        <v>41</v>
      </c>
      <c r="F166" s="14">
        <v>63</v>
      </c>
      <c r="G166" s="49">
        <f t="shared" si="15"/>
        <v>-34.920634920634917</v>
      </c>
      <c r="H166" s="33">
        <f t="shared" si="16"/>
        <v>0.13077315641745343</v>
      </c>
      <c r="I166" s="33">
        <f t="shared" si="17"/>
        <v>0.24309306991819726</v>
      </c>
      <c r="J166" s="20">
        <v>932</v>
      </c>
      <c r="K166" s="14">
        <v>707</v>
      </c>
      <c r="L166" s="49">
        <f t="shared" si="18"/>
        <v>31.824611032531823</v>
      </c>
      <c r="M166" s="33">
        <f t="shared" si="19"/>
        <v>0.2991321316694911</v>
      </c>
      <c r="N166" s="34">
        <f t="shared" si="20"/>
        <v>0.25541538417074899</v>
      </c>
    </row>
    <row r="167" spans="1:14" hidden="1" outlineLevel="1" x14ac:dyDescent="0.25">
      <c r="A167" s="36"/>
      <c r="B167" s="50" t="s">
        <v>178</v>
      </c>
      <c r="C167" s="42">
        <f t="shared" si="14"/>
        <v>-11.187438665358194</v>
      </c>
      <c r="D167" s="48"/>
      <c r="E167" s="20">
        <v>74</v>
      </c>
      <c r="F167" s="14">
        <v>79</v>
      </c>
      <c r="G167" s="49">
        <f t="shared" si="15"/>
        <v>-6.3291139240506329</v>
      </c>
      <c r="H167" s="33">
        <f t="shared" si="16"/>
        <v>0.2360295993875989</v>
      </c>
      <c r="I167" s="33">
        <f t="shared" si="17"/>
        <v>0.30483099243710449</v>
      </c>
      <c r="J167" s="20">
        <v>905</v>
      </c>
      <c r="K167" s="14">
        <v>1019</v>
      </c>
      <c r="L167" s="49">
        <f t="shared" si="18"/>
        <v>-11.187438665358194</v>
      </c>
      <c r="M167" s="33">
        <f t="shared" si="19"/>
        <v>0.29046628665331481</v>
      </c>
      <c r="N167" s="34">
        <f t="shared" si="20"/>
        <v>0.36813051834511062</v>
      </c>
    </row>
    <row r="168" spans="1:14" hidden="1" outlineLevel="1" x14ac:dyDescent="0.25">
      <c r="A168" s="36"/>
      <c r="B168" s="50" t="s">
        <v>179</v>
      </c>
      <c r="C168" s="42">
        <f t="shared" si="14"/>
        <v>14.634146341463413</v>
      </c>
      <c r="D168" s="48"/>
      <c r="E168" s="20">
        <v>65</v>
      </c>
      <c r="F168" s="14">
        <v>59</v>
      </c>
      <c r="G168" s="49">
        <f t="shared" si="15"/>
        <v>10.16949152542373</v>
      </c>
      <c r="H168" s="33">
        <f t="shared" si="16"/>
        <v>0.20732329675937738</v>
      </c>
      <c r="I168" s="33">
        <f t="shared" si="17"/>
        <v>0.22765858928847044</v>
      </c>
      <c r="J168" s="20">
        <v>846</v>
      </c>
      <c r="K168" s="14">
        <v>738</v>
      </c>
      <c r="L168" s="49">
        <f t="shared" si="18"/>
        <v>14.634146341463413</v>
      </c>
      <c r="M168" s="33">
        <f t="shared" si="19"/>
        <v>0.27152981050685565</v>
      </c>
      <c r="N168" s="34">
        <f t="shared" si="20"/>
        <v>0.26661464429704773</v>
      </c>
    </row>
    <row r="169" spans="1:14" hidden="1" outlineLevel="1" x14ac:dyDescent="0.25">
      <c r="A169" s="36"/>
      <c r="B169" s="50" t="s">
        <v>180</v>
      </c>
      <c r="C169" s="42">
        <f t="shared" si="14"/>
        <v>100.48426150121065</v>
      </c>
      <c r="D169" s="48"/>
      <c r="E169" s="20">
        <v>55</v>
      </c>
      <c r="F169" s="14">
        <v>5</v>
      </c>
      <c r="G169" s="49">
        <f t="shared" si="15"/>
        <v>1000</v>
      </c>
      <c r="H169" s="33">
        <f t="shared" si="16"/>
        <v>0.17542740495024242</v>
      </c>
      <c r="I169" s="33">
        <f t="shared" si="17"/>
        <v>1.9293100787158513E-2</v>
      </c>
      <c r="J169" s="20">
        <v>828</v>
      </c>
      <c r="K169" s="14">
        <v>413</v>
      </c>
      <c r="L169" s="49">
        <f t="shared" si="18"/>
        <v>100.48426150121065</v>
      </c>
      <c r="M169" s="33">
        <f t="shared" si="19"/>
        <v>0.26575258049607148</v>
      </c>
      <c r="N169" s="34">
        <f t="shared" si="20"/>
        <v>0.14920304619875435</v>
      </c>
    </row>
    <row r="170" spans="1:14" hidden="1" outlineLevel="1" x14ac:dyDescent="0.25">
      <c r="A170" s="36"/>
      <c r="B170" s="50" t="s">
        <v>181</v>
      </c>
      <c r="C170" s="42">
        <f t="shared" si="14"/>
        <v>148.2608695652174</v>
      </c>
      <c r="D170" s="48"/>
      <c r="E170" s="20">
        <v>29</v>
      </c>
      <c r="F170" s="14">
        <v>29</v>
      </c>
      <c r="G170" s="49">
        <f t="shared" si="15"/>
        <v>0</v>
      </c>
      <c r="H170" s="33">
        <f t="shared" si="16"/>
        <v>9.2498086246491459E-2</v>
      </c>
      <c r="I170" s="33">
        <f t="shared" si="17"/>
        <v>0.11189998456551938</v>
      </c>
      <c r="J170" s="20">
        <v>571</v>
      </c>
      <c r="K170" s="14">
        <v>230</v>
      </c>
      <c r="L170" s="49">
        <f t="shared" si="18"/>
        <v>148.2608695652174</v>
      </c>
      <c r="M170" s="33">
        <f t="shared" si="19"/>
        <v>0.1832665742309865</v>
      </c>
      <c r="N170" s="34">
        <f t="shared" si="20"/>
        <v>8.3091284808022997E-2</v>
      </c>
    </row>
    <row r="171" spans="1:14" hidden="1" outlineLevel="1" x14ac:dyDescent="0.25">
      <c r="A171" s="36"/>
      <c r="B171" s="50" t="s">
        <v>182</v>
      </c>
      <c r="C171" s="42">
        <f t="shared" si="14"/>
        <v>200</v>
      </c>
      <c r="D171" s="48"/>
      <c r="E171" s="20">
        <v>6</v>
      </c>
      <c r="F171" s="14">
        <v>0</v>
      </c>
      <c r="G171" s="49" t="str">
        <f t="shared" si="15"/>
        <v/>
      </c>
      <c r="H171" s="33">
        <f t="shared" si="16"/>
        <v>1.9137535085480988E-2</v>
      </c>
      <c r="I171" s="33" t="str">
        <f t="shared" si="17"/>
        <v/>
      </c>
      <c r="J171" s="20">
        <v>138</v>
      </c>
      <c r="K171" s="14">
        <v>46</v>
      </c>
      <c r="L171" s="49">
        <f t="shared" si="18"/>
        <v>200</v>
      </c>
      <c r="M171" s="33">
        <f t="shared" si="19"/>
        <v>4.4292096749345249E-2</v>
      </c>
      <c r="N171" s="34">
        <f t="shared" si="20"/>
        <v>1.6618256961604599E-2</v>
      </c>
    </row>
    <row r="172" spans="1:14" hidden="1" outlineLevel="1" x14ac:dyDescent="0.25">
      <c r="A172" s="36"/>
      <c r="B172" s="50" t="s">
        <v>183</v>
      </c>
      <c r="C172" s="42">
        <f t="shared" si="14"/>
        <v>495.23809523809524</v>
      </c>
      <c r="D172" s="48"/>
      <c r="E172" s="20">
        <v>10</v>
      </c>
      <c r="F172" s="14">
        <v>1</v>
      </c>
      <c r="G172" s="49">
        <f t="shared" si="15"/>
        <v>900</v>
      </c>
      <c r="H172" s="33">
        <f t="shared" si="16"/>
        <v>3.1895891809134984E-2</v>
      </c>
      <c r="I172" s="33">
        <f t="shared" si="17"/>
        <v>3.8586201574317023E-3</v>
      </c>
      <c r="J172" s="20">
        <v>125</v>
      </c>
      <c r="K172" s="14">
        <v>21</v>
      </c>
      <c r="L172" s="49">
        <f t="shared" si="18"/>
        <v>495.23809523809524</v>
      </c>
      <c r="M172" s="33">
        <f t="shared" si="19"/>
        <v>4.0119652852667796E-2</v>
      </c>
      <c r="N172" s="34">
        <f t="shared" si="20"/>
        <v>7.5865955694281867E-3</v>
      </c>
    </row>
    <row r="173" spans="1:14" hidden="1" outlineLevel="1" x14ac:dyDescent="0.25">
      <c r="A173" s="36"/>
      <c r="B173" s="50" t="s">
        <v>184</v>
      </c>
      <c r="C173" s="42">
        <f t="shared" si="14"/>
        <v>143.33333333333334</v>
      </c>
      <c r="D173" s="48"/>
      <c r="E173" s="20">
        <v>0</v>
      </c>
      <c r="F173" s="14">
        <v>3</v>
      </c>
      <c r="G173" s="49">
        <f t="shared" si="15"/>
        <v>-100</v>
      </c>
      <c r="H173" s="33" t="str">
        <f t="shared" si="16"/>
        <v/>
      </c>
      <c r="I173" s="33">
        <f t="shared" si="17"/>
        <v>1.1575860472295108E-2</v>
      </c>
      <c r="J173" s="20">
        <v>73</v>
      </c>
      <c r="K173" s="14">
        <v>30</v>
      </c>
      <c r="L173" s="49">
        <f t="shared" si="18"/>
        <v>143.33333333333334</v>
      </c>
      <c r="M173" s="33">
        <f t="shared" si="19"/>
        <v>2.3429877265957993E-2</v>
      </c>
      <c r="N173" s="34">
        <f t="shared" si="20"/>
        <v>1.0837993670611697E-2</v>
      </c>
    </row>
    <row r="174" spans="1:14" hidden="1" outlineLevel="1" x14ac:dyDescent="0.25">
      <c r="A174" s="36"/>
      <c r="B174" s="50" t="s">
        <v>185</v>
      </c>
      <c r="C174" s="42">
        <f t="shared" si="14"/>
        <v>87.5</v>
      </c>
      <c r="D174" s="48"/>
      <c r="E174" s="20">
        <v>0</v>
      </c>
      <c r="F174" s="14">
        <v>0</v>
      </c>
      <c r="G174" s="49" t="str">
        <f t="shared" si="15"/>
        <v/>
      </c>
      <c r="H174" s="33" t="str">
        <f t="shared" si="16"/>
        <v/>
      </c>
      <c r="I174" s="33" t="str">
        <f t="shared" si="17"/>
        <v/>
      </c>
      <c r="J174" s="20">
        <v>15</v>
      </c>
      <c r="K174" s="14">
        <v>8</v>
      </c>
      <c r="L174" s="49">
        <f t="shared" si="18"/>
        <v>87.5</v>
      </c>
      <c r="M174" s="33">
        <f t="shared" si="19"/>
        <v>4.8143583423201353E-3</v>
      </c>
      <c r="N174" s="34">
        <f t="shared" si="20"/>
        <v>2.8901316454964525E-3</v>
      </c>
    </row>
    <row r="175" spans="1:14" hidden="1" outlineLevel="1" x14ac:dyDescent="0.25">
      <c r="A175" s="36"/>
      <c r="B175" s="50" t="s">
        <v>186</v>
      </c>
      <c r="C175" s="42">
        <f t="shared" si="14"/>
        <v>100</v>
      </c>
      <c r="D175" s="48"/>
      <c r="E175" s="20">
        <v>0</v>
      </c>
      <c r="F175" s="14">
        <v>1</v>
      </c>
      <c r="G175" s="49">
        <f t="shared" si="15"/>
        <v>-100</v>
      </c>
      <c r="H175" s="33" t="str">
        <f t="shared" si="16"/>
        <v/>
      </c>
      <c r="I175" s="33">
        <f t="shared" si="17"/>
        <v>3.8586201574317023E-3</v>
      </c>
      <c r="J175" s="20">
        <v>14</v>
      </c>
      <c r="K175" s="14">
        <v>7</v>
      </c>
      <c r="L175" s="49">
        <f t="shared" si="18"/>
        <v>100</v>
      </c>
      <c r="M175" s="33">
        <f t="shared" si="19"/>
        <v>4.493401119498793E-3</v>
      </c>
      <c r="N175" s="34">
        <f t="shared" si="20"/>
        <v>2.5288651898093956E-3</v>
      </c>
    </row>
    <row r="176" spans="1:14" hidden="1" outlineLevel="1" x14ac:dyDescent="0.25">
      <c r="A176" s="36"/>
      <c r="B176" s="50" t="s">
        <v>187</v>
      </c>
      <c r="C176" s="42">
        <f t="shared" si="14"/>
        <v>-100</v>
      </c>
      <c r="D176" s="48"/>
      <c r="E176" s="20">
        <v>0</v>
      </c>
      <c r="F176" s="14">
        <v>1</v>
      </c>
      <c r="G176" s="49">
        <f t="shared" si="15"/>
        <v>-100</v>
      </c>
      <c r="H176" s="33" t="str">
        <f t="shared" si="16"/>
        <v/>
      </c>
      <c r="I176" s="33">
        <f t="shared" si="17"/>
        <v>3.8586201574317023E-3</v>
      </c>
      <c r="J176" s="20">
        <v>0</v>
      </c>
      <c r="K176" s="14">
        <v>136</v>
      </c>
      <c r="L176" s="49">
        <f t="shared" si="18"/>
        <v>-100</v>
      </c>
      <c r="M176" s="33" t="str">
        <f t="shared" si="19"/>
        <v/>
      </c>
      <c r="N176" s="34">
        <f t="shared" si="20"/>
        <v>4.9132237973439692E-2</v>
      </c>
    </row>
    <row r="177" spans="1:14" hidden="1" outlineLevel="1" x14ac:dyDescent="0.25">
      <c r="A177" s="36"/>
      <c r="B177" s="50" t="s">
        <v>188</v>
      </c>
      <c r="C177" s="42">
        <f t="shared" si="14"/>
        <v>-100</v>
      </c>
      <c r="D177" s="48"/>
      <c r="E177" s="20">
        <v>0</v>
      </c>
      <c r="F177" s="14">
        <v>0</v>
      </c>
      <c r="G177" s="49" t="str">
        <f t="shared" si="15"/>
        <v/>
      </c>
      <c r="H177" s="33" t="str">
        <f t="shared" si="16"/>
        <v/>
      </c>
      <c r="I177" s="33" t="str">
        <f t="shared" si="17"/>
        <v/>
      </c>
      <c r="J177" s="20">
        <v>0</v>
      </c>
      <c r="K177" s="14">
        <v>8</v>
      </c>
      <c r="L177" s="49">
        <f t="shared" si="18"/>
        <v>-100</v>
      </c>
      <c r="M177" s="33" t="str">
        <f t="shared" si="19"/>
        <v/>
      </c>
      <c r="N177" s="34">
        <f t="shared" si="20"/>
        <v>2.8901316454964525E-3</v>
      </c>
    </row>
    <row r="178" spans="1:14" collapsed="1" x14ac:dyDescent="0.25">
      <c r="A178" s="36" t="s">
        <v>189</v>
      </c>
      <c r="B178" s="1" t="s">
        <v>190</v>
      </c>
      <c r="C178" s="42">
        <f t="shared" si="14"/>
        <v>25.8920672368033</v>
      </c>
      <c r="D178" s="48"/>
      <c r="E178" s="20">
        <v>854</v>
      </c>
      <c r="F178" s="14">
        <v>900</v>
      </c>
      <c r="G178" s="49">
        <f t="shared" si="15"/>
        <v>-5.1111111111111116</v>
      </c>
      <c r="H178" s="33">
        <f t="shared" si="16"/>
        <v>2.7239091605001273</v>
      </c>
      <c r="I178" s="33">
        <f t="shared" si="17"/>
        <v>3.4727581416885318</v>
      </c>
      <c r="J178" s="20">
        <v>8538</v>
      </c>
      <c r="K178" s="14">
        <v>6782</v>
      </c>
      <c r="L178" s="49">
        <f t="shared" si="18"/>
        <v>25.8920672368033</v>
      </c>
      <c r="M178" s="33">
        <f t="shared" si="19"/>
        <v>2.7403327684486212</v>
      </c>
      <c r="N178" s="34">
        <f t="shared" si="20"/>
        <v>2.4501091024696176</v>
      </c>
    </row>
    <row r="179" spans="1:14" hidden="1" outlineLevel="1" x14ac:dyDescent="0.25">
      <c r="A179" s="36"/>
      <c r="B179" s="50">
        <v>308</v>
      </c>
      <c r="C179" s="42">
        <f t="shared" si="14"/>
        <v>38.203957382039569</v>
      </c>
      <c r="D179" s="48"/>
      <c r="E179" s="20">
        <v>375</v>
      </c>
      <c r="F179" s="14">
        <v>316</v>
      </c>
      <c r="G179" s="49">
        <f t="shared" si="15"/>
        <v>18.670886075949365</v>
      </c>
      <c r="H179" s="33">
        <f t="shared" si="16"/>
        <v>1.1960959428425617</v>
      </c>
      <c r="I179" s="33">
        <f t="shared" si="17"/>
        <v>1.2193239697484179</v>
      </c>
      <c r="J179" s="20">
        <v>3632</v>
      </c>
      <c r="K179" s="14">
        <v>2628</v>
      </c>
      <c r="L179" s="49">
        <f t="shared" si="18"/>
        <v>38.203957382039569</v>
      </c>
      <c r="M179" s="33">
        <f t="shared" si="19"/>
        <v>1.1657166332871154</v>
      </c>
      <c r="N179" s="34">
        <f t="shared" si="20"/>
        <v>0.94940824554558456</v>
      </c>
    </row>
    <row r="180" spans="1:14" hidden="1" outlineLevel="1" x14ac:dyDescent="0.25">
      <c r="A180" s="36"/>
      <c r="B180" s="50">
        <v>208</v>
      </c>
      <c r="C180" s="42">
        <f t="shared" si="14"/>
        <v>11.575875486381323</v>
      </c>
      <c r="D180" s="48"/>
      <c r="E180" s="20">
        <v>193</v>
      </c>
      <c r="F180" s="14">
        <v>427</v>
      </c>
      <c r="G180" s="49">
        <f t="shared" si="15"/>
        <v>-54.800936768149889</v>
      </c>
      <c r="H180" s="33">
        <f t="shared" si="16"/>
        <v>0.61559071191630521</v>
      </c>
      <c r="I180" s="33">
        <f t="shared" si="17"/>
        <v>1.647630807223337</v>
      </c>
      <c r="J180" s="20">
        <v>2294</v>
      </c>
      <c r="K180" s="14">
        <v>2056</v>
      </c>
      <c r="L180" s="49">
        <f t="shared" si="18"/>
        <v>11.575875486381323</v>
      </c>
      <c r="M180" s="33">
        <f t="shared" si="19"/>
        <v>0.73627586915215937</v>
      </c>
      <c r="N180" s="34">
        <f t="shared" si="20"/>
        <v>0.74276383289258829</v>
      </c>
    </row>
    <row r="181" spans="1:14" hidden="1" outlineLevel="1" x14ac:dyDescent="0.25">
      <c r="A181" s="36"/>
      <c r="B181" s="50">
        <v>2008</v>
      </c>
      <c r="C181" s="42">
        <f t="shared" si="14"/>
        <v>34.13978494623656</v>
      </c>
      <c r="D181" s="48"/>
      <c r="E181" s="20">
        <v>137</v>
      </c>
      <c r="F181" s="14">
        <v>53</v>
      </c>
      <c r="G181" s="49">
        <f t="shared" si="15"/>
        <v>158.49056603773585</v>
      </c>
      <c r="H181" s="33">
        <f t="shared" si="16"/>
        <v>0.43697371778514926</v>
      </c>
      <c r="I181" s="33">
        <f t="shared" si="17"/>
        <v>0.20450686834388021</v>
      </c>
      <c r="J181" s="20">
        <v>998</v>
      </c>
      <c r="K181" s="14">
        <v>744</v>
      </c>
      <c r="L181" s="49">
        <f t="shared" si="18"/>
        <v>34.13978494623656</v>
      </c>
      <c r="M181" s="33">
        <f t="shared" si="19"/>
        <v>0.32031530837569966</v>
      </c>
      <c r="N181" s="34">
        <f t="shared" si="20"/>
        <v>0.26878224303117004</v>
      </c>
    </row>
    <row r="182" spans="1:14" hidden="1" outlineLevel="1" x14ac:dyDescent="0.25">
      <c r="A182" s="36"/>
      <c r="B182" s="50">
        <v>508</v>
      </c>
      <c r="C182" s="42">
        <f t="shared" si="14"/>
        <v>-1.1075949367088607</v>
      </c>
      <c r="D182" s="48"/>
      <c r="E182" s="20">
        <v>56</v>
      </c>
      <c r="F182" s="14">
        <v>29</v>
      </c>
      <c r="G182" s="49">
        <f t="shared" si="15"/>
        <v>93.103448275862064</v>
      </c>
      <c r="H182" s="33">
        <f t="shared" si="16"/>
        <v>0.17861699413115592</v>
      </c>
      <c r="I182" s="33">
        <f t="shared" si="17"/>
        <v>0.11189998456551938</v>
      </c>
      <c r="J182" s="20">
        <v>625</v>
      </c>
      <c r="K182" s="14">
        <v>632</v>
      </c>
      <c r="L182" s="49">
        <f t="shared" si="18"/>
        <v>-1.1075949367088607</v>
      </c>
      <c r="M182" s="33">
        <f t="shared" si="19"/>
        <v>0.20059826426333899</v>
      </c>
      <c r="N182" s="34">
        <f t="shared" si="20"/>
        <v>0.22832039999421974</v>
      </c>
    </row>
    <row r="183" spans="1:14" hidden="1" outlineLevel="1" x14ac:dyDescent="0.25">
      <c r="A183" s="36"/>
      <c r="B183" s="50">
        <v>108</v>
      </c>
      <c r="C183" s="42">
        <f t="shared" si="14"/>
        <v>101.49253731343283</v>
      </c>
      <c r="D183" s="48"/>
      <c r="E183" s="20">
        <v>22</v>
      </c>
      <c r="F183" s="14">
        <v>30</v>
      </c>
      <c r="G183" s="49">
        <f t="shared" si="15"/>
        <v>-26.666666666666668</v>
      </c>
      <c r="H183" s="33">
        <f t="shared" si="16"/>
        <v>7.0170961980096966E-2</v>
      </c>
      <c r="I183" s="33">
        <f t="shared" si="17"/>
        <v>0.11575860472295109</v>
      </c>
      <c r="J183" s="20">
        <v>405</v>
      </c>
      <c r="K183" s="14">
        <v>201</v>
      </c>
      <c r="L183" s="49">
        <f t="shared" si="18"/>
        <v>101.49253731343283</v>
      </c>
      <c r="M183" s="33">
        <f t="shared" si="19"/>
        <v>0.12998767524264365</v>
      </c>
      <c r="N183" s="34">
        <f t="shared" si="20"/>
        <v>7.2614557593098372E-2</v>
      </c>
    </row>
    <row r="184" spans="1:14" hidden="1" outlineLevel="1" x14ac:dyDescent="0.25">
      <c r="A184" s="36"/>
      <c r="B184" s="50">
        <v>3008</v>
      </c>
      <c r="C184" s="42">
        <f t="shared" si="14"/>
        <v>49.166666666666664</v>
      </c>
      <c r="D184" s="48"/>
      <c r="E184" s="20">
        <v>39</v>
      </c>
      <c r="F184" s="14">
        <v>21</v>
      </c>
      <c r="G184" s="49">
        <f t="shared" si="15"/>
        <v>85.714285714285708</v>
      </c>
      <c r="H184" s="33">
        <f t="shared" si="16"/>
        <v>0.12439397805562642</v>
      </c>
      <c r="I184" s="33">
        <f t="shared" si="17"/>
        <v>8.103102330606575E-2</v>
      </c>
      <c r="J184" s="20">
        <v>358</v>
      </c>
      <c r="K184" s="14">
        <v>240</v>
      </c>
      <c r="L184" s="49">
        <f t="shared" si="18"/>
        <v>49.166666666666664</v>
      </c>
      <c r="M184" s="33">
        <f t="shared" si="19"/>
        <v>0.11490268577004058</v>
      </c>
      <c r="N184" s="34">
        <f t="shared" si="20"/>
        <v>8.6703949364893576E-2</v>
      </c>
    </row>
    <row r="185" spans="1:14" hidden="1" outlineLevel="1" x14ac:dyDescent="0.25">
      <c r="A185" s="36"/>
      <c r="B185" s="50" t="s">
        <v>191</v>
      </c>
      <c r="C185" s="42">
        <f t="shared" si="14"/>
        <v>5.5555555555555554</v>
      </c>
      <c r="D185" s="48"/>
      <c r="E185" s="20">
        <v>14</v>
      </c>
      <c r="F185" s="14">
        <v>14</v>
      </c>
      <c r="G185" s="49">
        <f t="shared" si="15"/>
        <v>0</v>
      </c>
      <c r="H185" s="33">
        <f t="shared" si="16"/>
        <v>4.465424853278898E-2</v>
      </c>
      <c r="I185" s="33">
        <f t="shared" si="17"/>
        <v>5.4020682204043831E-2</v>
      </c>
      <c r="J185" s="20">
        <v>114</v>
      </c>
      <c r="K185" s="14">
        <v>108</v>
      </c>
      <c r="L185" s="49">
        <f t="shared" si="18"/>
        <v>5.5555555555555554</v>
      </c>
      <c r="M185" s="33">
        <f t="shared" si="19"/>
        <v>3.6589123401633034E-2</v>
      </c>
      <c r="N185" s="34">
        <f t="shared" si="20"/>
        <v>3.901677721420211E-2</v>
      </c>
    </row>
    <row r="186" spans="1:14" hidden="1" outlineLevel="1" x14ac:dyDescent="0.25">
      <c r="A186" s="36"/>
      <c r="B186" s="50">
        <v>5008</v>
      </c>
      <c r="C186" s="42">
        <f t="shared" si="14"/>
        <v>-11.363636363636363</v>
      </c>
      <c r="D186" s="48"/>
      <c r="E186" s="20">
        <v>16</v>
      </c>
      <c r="F186" s="14">
        <v>5</v>
      </c>
      <c r="G186" s="49">
        <f t="shared" si="15"/>
        <v>220.00000000000003</v>
      </c>
      <c r="H186" s="33">
        <f t="shared" si="16"/>
        <v>5.1033426894615971E-2</v>
      </c>
      <c r="I186" s="33">
        <f t="shared" si="17"/>
        <v>1.9293100787158513E-2</v>
      </c>
      <c r="J186" s="20">
        <v>78</v>
      </c>
      <c r="K186" s="14">
        <v>88</v>
      </c>
      <c r="L186" s="49">
        <f t="shared" si="18"/>
        <v>-11.363636363636363</v>
      </c>
      <c r="M186" s="33">
        <f t="shared" si="19"/>
        <v>2.5034663380064704E-2</v>
      </c>
      <c r="N186" s="34">
        <f t="shared" si="20"/>
        <v>3.179144810046098E-2</v>
      </c>
    </row>
    <row r="187" spans="1:14" hidden="1" outlineLevel="1" x14ac:dyDescent="0.25">
      <c r="A187" s="36"/>
      <c r="B187" s="50" t="s">
        <v>192</v>
      </c>
      <c r="C187" s="42">
        <f t="shared" si="14"/>
        <v>13.333333333333334</v>
      </c>
      <c r="D187" s="48"/>
      <c r="E187" s="20">
        <v>1</v>
      </c>
      <c r="F187" s="14">
        <v>2</v>
      </c>
      <c r="G187" s="49">
        <f t="shared" si="15"/>
        <v>-50</v>
      </c>
      <c r="H187" s="33">
        <f t="shared" si="16"/>
        <v>3.1895891809134982E-3</v>
      </c>
      <c r="I187" s="33">
        <f t="shared" si="17"/>
        <v>7.7172403148634047E-3</v>
      </c>
      <c r="J187" s="20">
        <v>17</v>
      </c>
      <c r="K187" s="14">
        <v>15</v>
      </c>
      <c r="L187" s="49">
        <f t="shared" si="18"/>
        <v>13.333333333333334</v>
      </c>
      <c r="M187" s="33">
        <f t="shared" si="19"/>
        <v>5.4562727879628207E-3</v>
      </c>
      <c r="N187" s="34">
        <f t="shared" si="20"/>
        <v>5.4189968353058485E-3</v>
      </c>
    </row>
    <row r="188" spans="1:14" hidden="1" outlineLevel="1" x14ac:dyDescent="0.25">
      <c r="A188" s="36"/>
      <c r="B188" s="50" t="s">
        <v>193</v>
      </c>
      <c r="C188" s="42">
        <f t="shared" si="14"/>
        <v>-8.3333333333333321</v>
      </c>
      <c r="D188" s="48"/>
      <c r="E188" s="20">
        <v>1</v>
      </c>
      <c r="F188" s="14">
        <v>0</v>
      </c>
      <c r="G188" s="49" t="str">
        <f t="shared" si="15"/>
        <v/>
      </c>
      <c r="H188" s="33">
        <f t="shared" si="16"/>
        <v>3.1895891809134982E-3</v>
      </c>
      <c r="I188" s="33" t="str">
        <f t="shared" si="17"/>
        <v/>
      </c>
      <c r="J188" s="20">
        <v>11</v>
      </c>
      <c r="K188" s="14">
        <v>12</v>
      </c>
      <c r="L188" s="49">
        <f t="shared" si="18"/>
        <v>-8.3333333333333321</v>
      </c>
      <c r="M188" s="33">
        <f t="shared" si="19"/>
        <v>3.5305294510347665E-3</v>
      </c>
      <c r="N188" s="34">
        <f t="shared" si="20"/>
        <v>4.3351974682446781E-3</v>
      </c>
    </row>
    <row r="189" spans="1:14" hidden="1" outlineLevel="1" x14ac:dyDescent="0.25">
      <c r="A189" s="36"/>
      <c r="B189" s="50" t="s">
        <v>194</v>
      </c>
      <c r="C189" s="42">
        <f t="shared" si="14"/>
        <v>-66.666666666666657</v>
      </c>
      <c r="D189" s="48"/>
      <c r="E189" s="20">
        <v>0</v>
      </c>
      <c r="F189" s="14">
        <v>3</v>
      </c>
      <c r="G189" s="49">
        <f t="shared" si="15"/>
        <v>-100</v>
      </c>
      <c r="H189" s="33" t="str">
        <f t="shared" si="16"/>
        <v/>
      </c>
      <c r="I189" s="33">
        <f t="shared" si="17"/>
        <v>1.1575860472295108E-2</v>
      </c>
      <c r="J189" s="20">
        <v>6</v>
      </c>
      <c r="K189" s="14">
        <v>18</v>
      </c>
      <c r="L189" s="49">
        <f t="shared" si="18"/>
        <v>-66.666666666666657</v>
      </c>
      <c r="M189" s="33">
        <f t="shared" si="19"/>
        <v>1.9257433369280544E-3</v>
      </c>
      <c r="N189" s="34">
        <f t="shared" si="20"/>
        <v>6.502796202367018E-3</v>
      </c>
    </row>
    <row r="190" spans="1:14" hidden="1" outlineLevel="1" x14ac:dyDescent="0.25">
      <c r="A190" s="36"/>
      <c r="B190" s="50">
        <v>107</v>
      </c>
      <c r="C190" s="42">
        <f t="shared" si="14"/>
        <v>-100</v>
      </c>
      <c r="D190" s="48"/>
      <c r="E190" s="20">
        <v>0</v>
      </c>
      <c r="F190" s="14">
        <v>0</v>
      </c>
      <c r="G190" s="49" t="str">
        <f t="shared" si="15"/>
        <v/>
      </c>
      <c r="H190" s="33" t="str">
        <f t="shared" si="16"/>
        <v/>
      </c>
      <c r="I190" s="33" t="str">
        <f t="shared" si="17"/>
        <v/>
      </c>
      <c r="J190" s="20">
        <v>0</v>
      </c>
      <c r="K190" s="14">
        <v>27</v>
      </c>
      <c r="L190" s="49">
        <f t="shared" si="18"/>
        <v>-100</v>
      </c>
      <c r="M190" s="33" t="str">
        <f t="shared" si="19"/>
        <v/>
      </c>
      <c r="N190" s="34">
        <f t="shared" si="20"/>
        <v>9.7541943035505275E-3</v>
      </c>
    </row>
    <row r="191" spans="1:14" hidden="1" outlineLevel="1" x14ac:dyDescent="0.25">
      <c r="A191" s="36"/>
      <c r="B191" s="50">
        <v>207</v>
      </c>
      <c r="C191" s="42">
        <f t="shared" si="14"/>
        <v>-100</v>
      </c>
      <c r="D191" s="48"/>
      <c r="E191" s="20">
        <v>0</v>
      </c>
      <c r="F191" s="14">
        <v>0</v>
      </c>
      <c r="G191" s="49" t="str">
        <f t="shared" si="15"/>
        <v/>
      </c>
      <c r="H191" s="33" t="str">
        <f t="shared" si="16"/>
        <v/>
      </c>
      <c r="I191" s="33" t="str">
        <f t="shared" si="17"/>
        <v/>
      </c>
      <c r="J191" s="20">
        <v>0</v>
      </c>
      <c r="K191" s="14">
        <v>10</v>
      </c>
      <c r="L191" s="49">
        <f t="shared" si="18"/>
        <v>-100</v>
      </c>
      <c r="M191" s="33" t="str">
        <f t="shared" si="19"/>
        <v/>
      </c>
      <c r="N191" s="34">
        <f t="shared" si="20"/>
        <v>3.6126645568705655E-3</v>
      </c>
    </row>
    <row r="192" spans="1:14" hidden="1" outlineLevel="1" x14ac:dyDescent="0.25">
      <c r="A192" s="36"/>
      <c r="B192" s="50" t="s">
        <v>195</v>
      </c>
      <c r="C192" s="42">
        <f t="shared" si="14"/>
        <v>-100</v>
      </c>
      <c r="D192" s="48"/>
      <c r="E192" s="20">
        <v>0</v>
      </c>
      <c r="F192" s="14">
        <v>0</v>
      </c>
      <c r="G192" s="49" t="str">
        <f t="shared" si="15"/>
        <v/>
      </c>
      <c r="H192" s="33" t="str">
        <f t="shared" si="16"/>
        <v/>
      </c>
      <c r="I192" s="33" t="str">
        <f t="shared" si="17"/>
        <v/>
      </c>
      <c r="J192" s="20">
        <v>0</v>
      </c>
      <c r="K192" s="14">
        <v>2</v>
      </c>
      <c r="L192" s="49">
        <f t="shared" si="18"/>
        <v>-100</v>
      </c>
      <c r="M192" s="33" t="str">
        <f t="shared" si="19"/>
        <v/>
      </c>
      <c r="N192" s="34">
        <f t="shared" si="20"/>
        <v>7.2253291137411313E-4</v>
      </c>
    </row>
    <row r="193" spans="1:14" hidden="1" outlineLevel="1" x14ac:dyDescent="0.25">
      <c r="A193" s="36"/>
      <c r="B193" s="50">
        <v>1007</v>
      </c>
      <c r="C193" s="42">
        <f t="shared" si="14"/>
        <v>-100</v>
      </c>
      <c r="D193" s="48"/>
      <c r="E193" s="20">
        <v>0</v>
      </c>
      <c r="F193" s="14">
        <v>0</v>
      </c>
      <c r="G193" s="49" t="str">
        <f t="shared" si="15"/>
        <v/>
      </c>
      <c r="H193" s="33" t="str">
        <f t="shared" si="16"/>
        <v/>
      </c>
      <c r="I193" s="33" t="str">
        <f t="shared" si="17"/>
        <v/>
      </c>
      <c r="J193" s="20">
        <v>0</v>
      </c>
      <c r="K193" s="14">
        <v>1</v>
      </c>
      <c r="L193" s="49">
        <f t="shared" si="18"/>
        <v>-100</v>
      </c>
      <c r="M193" s="33" t="str">
        <f t="shared" si="19"/>
        <v/>
      </c>
      <c r="N193" s="34">
        <f t="shared" si="20"/>
        <v>3.6126645568705656E-4</v>
      </c>
    </row>
    <row r="194" spans="1:14" collapsed="1" x14ac:dyDescent="0.25">
      <c r="A194" s="36" t="s">
        <v>196</v>
      </c>
      <c r="B194" s="1" t="s">
        <v>197</v>
      </c>
      <c r="C194" s="42">
        <f t="shared" si="14"/>
        <v>-8.8509991311902692</v>
      </c>
      <c r="D194" s="48"/>
      <c r="E194" s="20">
        <v>644</v>
      </c>
      <c r="F194" s="14">
        <v>689</v>
      </c>
      <c r="G194" s="49">
        <f t="shared" si="15"/>
        <v>-6.5312046444121918</v>
      </c>
      <c r="H194" s="33">
        <f t="shared" si="16"/>
        <v>2.054095432508293</v>
      </c>
      <c r="I194" s="33">
        <f t="shared" si="17"/>
        <v>2.6585892884704432</v>
      </c>
      <c r="J194" s="20">
        <v>8393</v>
      </c>
      <c r="K194" s="14">
        <v>9208</v>
      </c>
      <c r="L194" s="49">
        <f t="shared" si="18"/>
        <v>-8.8509991311902692</v>
      </c>
      <c r="M194" s="33">
        <f t="shared" si="19"/>
        <v>2.6937939711395265</v>
      </c>
      <c r="N194" s="34">
        <f t="shared" si="20"/>
        <v>3.3265415239664171</v>
      </c>
    </row>
    <row r="195" spans="1:14" hidden="1" outlineLevel="1" x14ac:dyDescent="0.25">
      <c r="A195" s="36"/>
      <c r="B195" s="50" t="s">
        <v>198</v>
      </c>
      <c r="C195" s="42">
        <f t="shared" si="14"/>
        <v>-24.931827035449942</v>
      </c>
      <c r="D195" s="48"/>
      <c r="E195" s="20">
        <v>104</v>
      </c>
      <c r="F195" s="14">
        <v>169</v>
      </c>
      <c r="G195" s="49">
        <f t="shared" si="15"/>
        <v>-38.461538461538467</v>
      </c>
      <c r="H195" s="33">
        <f t="shared" si="16"/>
        <v>0.33171727481500379</v>
      </c>
      <c r="I195" s="33">
        <f t="shared" si="17"/>
        <v>0.65210680660595766</v>
      </c>
      <c r="J195" s="20">
        <v>1927</v>
      </c>
      <c r="K195" s="14">
        <v>2567</v>
      </c>
      <c r="L195" s="49">
        <f t="shared" si="18"/>
        <v>-24.931827035449942</v>
      </c>
      <c r="M195" s="33">
        <f t="shared" si="19"/>
        <v>0.61848456837672672</v>
      </c>
      <c r="N195" s="34">
        <f t="shared" si="20"/>
        <v>0.9273709917486741</v>
      </c>
    </row>
    <row r="196" spans="1:14" hidden="1" outlineLevel="1" x14ac:dyDescent="0.25">
      <c r="A196" s="36"/>
      <c r="B196" s="50" t="s">
        <v>199</v>
      </c>
      <c r="C196" s="42">
        <f t="shared" si="14"/>
        <v>2.5161290322580645</v>
      </c>
      <c r="D196" s="48"/>
      <c r="E196" s="20">
        <v>67</v>
      </c>
      <c r="F196" s="14">
        <v>174</v>
      </c>
      <c r="G196" s="49">
        <f t="shared" si="15"/>
        <v>-61.494252873563212</v>
      </c>
      <c r="H196" s="33">
        <f t="shared" si="16"/>
        <v>0.21370247512120438</v>
      </c>
      <c r="I196" s="33">
        <f t="shared" si="17"/>
        <v>0.67139990739311628</v>
      </c>
      <c r="J196" s="20">
        <v>1589</v>
      </c>
      <c r="K196" s="14">
        <v>1550</v>
      </c>
      <c r="L196" s="49">
        <f t="shared" si="18"/>
        <v>2.5161290322580645</v>
      </c>
      <c r="M196" s="33">
        <f t="shared" si="19"/>
        <v>0.51000102706311301</v>
      </c>
      <c r="N196" s="34">
        <f t="shared" si="20"/>
        <v>0.55996300631493767</v>
      </c>
    </row>
    <row r="197" spans="1:14" hidden="1" outlineLevel="1" x14ac:dyDescent="0.25">
      <c r="A197" s="36"/>
      <c r="B197" s="50" t="s">
        <v>200</v>
      </c>
      <c r="C197" s="42">
        <f t="shared" si="14"/>
        <v>-13.491475166790215</v>
      </c>
      <c r="D197" s="48"/>
      <c r="E197" s="20">
        <v>68</v>
      </c>
      <c r="F197" s="14">
        <v>88</v>
      </c>
      <c r="G197" s="49">
        <f t="shared" si="15"/>
        <v>-22.727272727272727</v>
      </c>
      <c r="H197" s="33">
        <f t="shared" si="16"/>
        <v>0.21689206430211788</v>
      </c>
      <c r="I197" s="33">
        <f t="shared" si="17"/>
        <v>0.3395585738539898</v>
      </c>
      <c r="J197" s="20">
        <v>1167</v>
      </c>
      <c r="K197" s="14">
        <v>1349</v>
      </c>
      <c r="L197" s="49">
        <f t="shared" si="18"/>
        <v>-13.491475166790215</v>
      </c>
      <c r="M197" s="33">
        <f t="shared" si="19"/>
        <v>0.37455707903250657</v>
      </c>
      <c r="N197" s="34">
        <f t="shared" si="20"/>
        <v>0.4873484487218393</v>
      </c>
    </row>
    <row r="198" spans="1:14" hidden="1" outlineLevel="1" x14ac:dyDescent="0.25">
      <c r="A198" s="36"/>
      <c r="B198" s="50" t="s">
        <v>201</v>
      </c>
      <c r="C198" s="42">
        <f t="shared" si="14"/>
        <v>-9.5754290876242099</v>
      </c>
      <c r="D198" s="48"/>
      <c r="E198" s="20">
        <v>63</v>
      </c>
      <c r="F198" s="14">
        <v>79</v>
      </c>
      <c r="G198" s="49">
        <f t="shared" si="15"/>
        <v>-20.253164556962027</v>
      </c>
      <c r="H198" s="33">
        <f t="shared" si="16"/>
        <v>0.20094411839755039</v>
      </c>
      <c r="I198" s="33">
        <f t="shared" si="17"/>
        <v>0.30483099243710449</v>
      </c>
      <c r="J198" s="20">
        <v>1001</v>
      </c>
      <c r="K198" s="14">
        <v>1107</v>
      </c>
      <c r="L198" s="49">
        <f t="shared" si="18"/>
        <v>-9.5754290876242099</v>
      </c>
      <c r="M198" s="33">
        <f t="shared" si="19"/>
        <v>0.3212781800441637</v>
      </c>
      <c r="N198" s="34">
        <f t="shared" si="20"/>
        <v>0.3999219664455716</v>
      </c>
    </row>
    <row r="199" spans="1:14" hidden="1" outlineLevel="1" x14ac:dyDescent="0.25">
      <c r="A199" s="36"/>
      <c r="B199" s="50" t="s">
        <v>202</v>
      </c>
      <c r="C199" s="42">
        <f t="shared" si="14"/>
        <v>-43.850267379679138</v>
      </c>
      <c r="D199" s="48"/>
      <c r="E199" s="20">
        <v>10</v>
      </c>
      <c r="F199" s="14">
        <v>95</v>
      </c>
      <c r="G199" s="49">
        <f t="shared" si="15"/>
        <v>-89.473684210526315</v>
      </c>
      <c r="H199" s="33">
        <f t="shared" si="16"/>
        <v>3.1895891809134984E-2</v>
      </c>
      <c r="I199" s="33">
        <f t="shared" si="17"/>
        <v>0.36656891495601174</v>
      </c>
      <c r="J199" s="20">
        <v>735</v>
      </c>
      <c r="K199" s="14">
        <v>1309</v>
      </c>
      <c r="L199" s="49">
        <f t="shared" si="18"/>
        <v>-43.850267379679138</v>
      </c>
      <c r="M199" s="33">
        <f t="shared" si="19"/>
        <v>0.23590355877368663</v>
      </c>
      <c r="N199" s="34">
        <f t="shared" si="20"/>
        <v>0.47289779049435704</v>
      </c>
    </row>
    <row r="200" spans="1:14" hidden="1" outlineLevel="1" x14ac:dyDescent="0.25">
      <c r="A200" s="36"/>
      <c r="B200" s="50" t="s">
        <v>203</v>
      </c>
      <c r="C200" s="42">
        <f t="shared" si="14"/>
        <v>35.151515151515149</v>
      </c>
      <c r="D200" s="48"/>
      <c r="E200" s="20">
        <v>47</v>
      </c>
      <c r="F200" s="14">
        <v>41</v>
      </c>
      <c r="G200" s="49">
        <f t="shared" si="15"/>
        <v>14.634146341463413</v>
      </c>
      <c r="H200" s="33">
        <f t="shared" si="16"/>
        <v>0.14991069150293443</v>
      </c>
      <c r="I200" s="33">
        <f t="shared" si="17"/>
        <v>0.15820342645469979</v>
      </c>
      <c r="J200" s="20">
        <v>669</v>
      </c>
      <c r="K200" s="14">
        <v>495</v>
      </c>
      <c r="L200" s="49">
        <f t="shared" si="18"/>
        <v>35.151515151515149</v>
      </c>
      <c r="M200" s="33">
        <f t="shared" si="19"/>
        <v>0.21472038206747807</v>
      </c>
      <c r="N200" s="34">
        <f t="shared" si="20"/>
        <v>0.17882689556509299</v>
      </c>
    </row>
    <row r="201" spans="1:14" hidden="1" outlineLevel="1" x14ac:dyDescent="0.25">
      <c r="A201" s="36"/>
      <c r="B201" s="50" t="s">
        <v>204</v>
      </c>
      <c r="C201" s="42" t="str">
        <f t="shared" si="14"/>
        <v/>
      </c>
      <c r="D201" s="48"/>
      <c r="E201" s="20">
        <v>229</v>
      </c>
      <c r="F201" s="14">
        <v>0</v>
      </c>
      <c r="G201" s="49" t="str">
        <f t="shared" si="15"/>
        <v/>
      </c>
      <c r="H201" s="33">
        <f t="shared" si="16"/>
        <v>0.73041592242919118</v>
      </c>
      <c r="I201" s="33" t="str">
        <f t="shared" si="17"/>
        <v/>
      </c>
      <c r="J201" s="20">
        <v>597</v>
      </c>
      <c r="K201" s="14">
        <v>0</v>
      </c>
      <c r="L201" s="49" t="str">
        <f t="shared" si="18"/>
        <v/>
      </c>
      <c r="M201" s="33">
        <f t="shared" si="19"/>
        <v>0.1916114620243414</v>
      </c>
      <c r="N201" s="34" t="str">
        <f t="shared" si="20"/>
        <v/>
      </c>
    </row>
    <row r="202" spans="1:14" hidden="1" outlineLevel="1" x14ac:dyDescent="0.25">
      <c r="A202" s="36"/>
      <c r="B202" s="50" t="s">
        <v>205</v>
      </c>
      <c r="C202" s="42">
        <f t="shared" ref="C202:C265" si="21">IF(K202=0,"",SUM(((J202-K202)/K202)*100))</f>
        <v>-15.921288014311269</v>
      </c>
      <c r="D202" s="48"/>
      <c r="E202" s="20">
        <v>47</v>
      </c>
      <c r="F202" s="14">
        <v>32</v>
      </c>
      <c r="G202" s="49">
        <f t="shared" ref="G202:G265" si="22">IF(F202=0,"",SUM(((E202-F202)/F202)*100))</f>
        <v>46.875</v>
      </c>
      <c r="H202" s="33">
        <f t="shared" ref="H202:H265" si="23">IF(E202=0,"",SUM((E202/CntPeriod)*100))</f>
        <v>0.14991069150293443</v>
      </c>
      <c r="I202" s="33">
        <f t="shared" ref="I202:I265" si="24">IF(F202=0,"",SUM((F202/CntPeriodPrevYear)*100))</f>
        <v>0.12347584503781447</v>
      </c>
      <c r="J202" s="20">
        <v>470</v>
      </c>
      <c r="K202" s="14">
        <v>559</v>
      </c>
      <c r="L202" s="49">
        <f t="shared" ref="L202:L265" si="25">IF(K202=0,"",SUM(((J202-K202)/K202)*100))</f>
        <v>-15.921288014311269</v>
      </c>
      <c r="M202" s="33">
        <f t="shared" ref="M202:M265" si="26">IF(J202=0,"",SUM((J202/CntYearAck)*100))</f>
        <v>0.15084989472603091</v>
      </c>
      <c r="N202" s="34">
        <f t="shared" ref="N202:N265" si="27">IF(K202=0,"",SUM((K202/CntPrevYearAck)*100))</f>
        <v>0.2019479487290646</v>
      </c>
    </row>
    <row r="203" spans="1:14" hidden="1" outlineLevel="1" x14ac:dyDescent="0.25">
      <c r="A203" s="36"/>
      <c r="B203" s="50" t="s">
        <v>206</v>
      </c>
      <c r="C203" s="42">
        <f t="shared" si="21"/>
        <v>-16.309012875536482</v>
      </c>
      <c r="D203" s="48"/>
      <c r="E203" s="20">
        <v>3</v>
      </c>
      <c r="F203" s="14">
        <v>11</v>
      </c>
      <c r="G203" s="49">
        <f t="shared" si="22"/>
        <v>-72.727272727272734</v>
      </c>
      <c r="H203" s="33">
        <f t="shared" si="23"/>
        <v>9.5687675427404938E-3</v>
      </c>
      <c r="I203" s="33">
        <f t="shared" si="24"/>
        <v>4.2444821731748725E-2</v>
      </c>
      <c r="J203" s="20">
        <v>195</v>
      </c>
      <c r="K203" s="14">
        <v>233</v>
      </c>
      <c r="L203" s="49">
        <f t="shared" si="25"/>
        <v>-16.309012875536482</v>
      </c>
      <c r="M203" s="33">
        <f t="shared" si="26"/>
        <v>6.2586658450161772E-2</v>
      </c>
      <c r="N203" s="34">
        <f t="shared" si="27"/>
        <v>8.4175084175084167E-2</v>
      </c>
    </row>
    <row r="204" spans="1:14" hidden="1" outlineLevel="1" x14ac:dyDescent="0.25">
      <c r="A204" s="36"/>
      <c r="B204" s="50" t="s">
        <v>207</v>
      </c>
      <c r="C204" s="42">
        <f t="shared" si="21"/>
        <v>-10.344827586206897</v>
      </c>
      <c r="D204" s="48"/>
      <c r="E204" s="20">
        <v>6</v>
      </c>
      <c r="F204" s="14">
        <v>0</v>
      </c>
      <c r="G204" s="49" t="str">
        <f t="shared" si="22"/>
        <v/>
      </c>
      <c r="H204" s="33">
        <f t="shared" si="23"/>
        <v>1.9137535085480988E-2</v>
      </c>
      <c r="I204" s="33" t="str">
        <f t="shared" si="24"/>
        <v/>
      </c>
      <c r="J204" s="20">
        <v>26</v>
      </c>
      <c r="K204" s="14">
        <v>29</v>
      </c>
      <c r="L204" s="49">
        <f t="shared" si="25"/>
        <v>-10.344827586206897</v>
      </c>
      <c r="M204" s="33">
        <f t="shared" si="26"/>
        <v>8.3448877933549014E-3</v>
      </c>
      <c r="N204" s="34">
        <f t="shared" si="27"/>
        <v>1.047672721492464E-2</v>
      </c>
    </row>
    <row r="205" spans="1:14" hidden="1" outlineLevel="1" x14ac:dyDescent="0.25">
      <c r="A205" s="36"/>
      <c r="B205" s="50" t="s">
        <v>208</v>
      </c>
      <c r="C205" s="42">
        <f t="shared" si="21"/>
        <v>70</v>
      </c>
      <c r="D205" s="48"/>
      <c r="E205" s="20">
        <v>0</v>
      </c>
      <c r="F205" s="14">
        <v>0</v>
      </c>
      <c r="G205" s="49" t="str">
        <f t="shared" si="22"/>
        <v/>
      </c>
      <c r="H205" s="33" t="str">
        <f t="shared" si="23"/>
        <v/>
      </c>
      <c r="I205" s="33" t="str">
        <f t="shared" si="24"/>
        <v/>
      </c>
      <c r="J205" s="20">
        <v>17</v>
      </c>
      <c r="K205" s="14">
        <v>10</v>
      </c>
      <c r="L205" s="49">
        <f t="shared" si="25"/>
        <v>70</v>
      </c>
      <c r="M205" s="33">
        <f t="shared" si="26"/>
        <v>5.4562727879628207E-3</v>
      </c>
      <c r="N205" s="34">
        <f t="shared" si="27"/>
        <v>3.6126645568705655E-3</v>
      </c>
    </row>
    <row r="206" spans="1:14" collapsed="1" x14ac:dyDescent="0.25">
      <c r="A206" s="36" t="s">
        <v>209</v>
      </c>
      <c r="B206" s="1" t="s">
        <v>210</v>
      </c>
      <c r="C206" s="42">
        <f t="shared" si="21"/>
        <v>8.3391243919388458</v>
      </c>
      <c r="D206" s="48"/>
      <c r="E206" s="20">
        <v>325</v>
      </c>
      <c r="F206" s="14">
        <v>324</v>
      </c>
      <c r="G206" s="49">
        <f t="shared" si="22"/>
        <v>0.30864197530864196</v>
      </c>
      <c r="H206" s="33">
        <f t="shared" si="23"/>
        <v>1.036616483796887</v>
      </c>
      <c r="I206" s="33">
        <f t="shared" si="24"/>
        <v>1.2501929310078717</v>
      </c>
      <c r="J206" s="20">
        <v>6236</v>
      </c>
      <c r="K206" s="14">
        <v>5756</v>
      </c>
      <c r="L206" s="49">
        <f t="shared" si="25"/>
        <v>8.3391243919388458</v>
      </c>
      <c r="M206" s="33">
        <f t="shared" si="26"/>
        <v>2.001489241513891</v>
      </c>
      <c r="N206" s="34">
        <f t="shared" si="27"/>
        <v>2.0794497189346974</v>
      </c>
    </row>
    <row r="207" spans="1:14" hidden="1" outlineLevel="1" x14ac:dyDescent="0.25">
      <c r="A207" s="36"/>
      <c r="B207" s="50" t="s">
        <v>211</v>
      </c>
      <c r="C207" s="42">
        <f t="shared" si="21"/>
        <v>7.3146622734761122</v>
      </c>
      <c r="D207" s="48"/>
      <c r="E207" s="20">
        <v>95</v>
      </c>
      <c r="F207" s="14">
        <v>79</v>
      </c>
      <c r="G207" s="49">
        <f t="shared" si="22"/>
        <v>20.253164556962027</v>
      </c>
      <c r="H207" s="33">
        <f t="shared" si="23"/>
        <v>0.30301097218678236</v>
      </c>
      <c r="I207" s="33">
        <f t="shared" si="24"/>
        <v>0.30483099243710449</v>
      </c>
      <c r="J207" s="20">
        <v>3257</v>
      </c>
      <c r="K207" s="14">
        <v>3035</v>
      </c>
      <c r="L207" s="49">
        <f t="shared" si="25"/>
        <v>7.3146622734761122</v>
      </c>
      <c r="M207" s="33">
        <f t="shared" si="26"/>
        <v>1.045357674729112</v>
      </c>
      <c r="N207" s="34">
        <f t="shared" si="27"/>
        <v>1.0964436930102166</v>
      </c>
    </row>
    <row r="208" spans="1:14" hidden="1" outlineLevel="1" x14ac:dyDescent="0.25">
      <c r="A208" s="36"/>
      <c r="B208" s="50" t="s">
        <v>212</v>
      </c>
      <c r="C208" s="42">
        <f t="shared" si="21"/>
        <v>0.84615384615384615</v>
      </c>
      <c r="D208" s="48"/>
      <c r="E208" s="20">
        <v>138</v>
      </c>
      <c r="F208" s="14">
        <v>103</v>
      </c>
      <c r="G208" s="49">
        <f t="shared" si="22"/>
        <v>33.980582524271846</v>
      </c>
      <c r="H208" s="33">
        <f t="shared" si="23"/>
        <v>0.44016330696606276</v>
      </c>
      <c r="I208" s="33">
        <f t="shared" si="24"/>
        <v>0.39743787621546534</v>
      </c>
      <c r="J208" s="20">
        <v>1311</v>
      </c>
      <c r="K208" s="14">
        <v>1300</v>
      </c>
      <c r="L208" s="49">
        <f t="shared" si="25"/>
        <v>0.84615384615384615</v>
      </c>
      <c r="M208" s="33">
        <f t="shared" si="26"/>
        <v>0.42077491911877984</v>
      </c>
      <c r="N208" s="34">
        <f t="shared" si="27"/>
        <v>0.46964639239317357</v>
      </c>
    </row>
    <row r="209" spans="1:14" hidden="1" outlineLevel="1" x14ac:dyDescent="0.25">
      <c r="A209" s="36"/>
      <c r="B209" s="50">
        <v>500</v>
      </c>
      <c r="C209" s="42">
        <f t="shared" si="21"/>
        <v>19.933554817275748</v>
      </c>
      <c r="D209" s="48"/>
      <c r="E209" s="20">
        <v>44</v>
      </c>
      <c r="F209" s="14">
        <v>43</v>
      </c>
      <c r="G209" s="49">
        <f t="shared" si="22"/>
        <v>2.3255813953488373</v>
      </c>
      <c r="H209" s="33">
        <f t="shared" si="23"/>
        <v>0.14034192396019393</v>
      </c>
      <c r="I209" s="33">
        <f t="shared" si="24"/>
        <v>0.16592066676956319</v>
      </c>
      <c r="J209" s="20">
        <v>1083</v>
      </c>
      <c r="K209" s="14">
        <v>903</v>
      </c>
      <c r="L209" s="49">
        <f t="shared" si="25"/>
        <v>19.933554817275748</v>
      </c>
      <c r="M209" s="33">
        <f t="shared" si="26"/>
        <v>0.34759667231551378</v>
      </c>
      <c r="N209" s="34">
        <f t="shared" si="27"/>
        <v>0.32622360948541207</v>
      </c>
    </row>
    <row r="210" spans="1:14" hidden="1" outlineLevel="1" x14ac:dyDescent="0.25">
      <c r="A210" s="36"/>
      <c r="B210" s="50" t="s">
        <v>213</v>
      </c>
      <c r="C210" s="42" t="str">
        <f t="shared" si="21"/>
        <v/>
      </c>
      <c r="D210" s="48"/>
      <c r="E210" s="20">
        <v>29</v>
      </c>
      <c r="F210" s="14">
        <v>0</v>
      </c>
      <c r="G210" s="49" t="str">
        <f t="shared" si="22"/>
        <v/>
      </c>
      <c r="H210" s="33">
        <f t="shared" si="23"/>
        <v>9.2498086246491459E-2</v>
      </c>
      <c r="I210" s="33" t="str">
        <f t="shared" si="24"/>
        <v/>
      </c>
      <c r="J210" s="20">
        <v>388</v>
      </c>
      <c r="K210" s="14">
        <v>0</v>
      </c>
      <c r="L210" s="49" t="str">
        <f t="shared" si="25"/>
        <v/>
      </c>
      <c r="M210" s="33">
        <f t="shared" si="26"/>
        <v>0.12453140245468083</v>
      </c>
      <c r="N210" s="34" t="str">
        <f t="shared" si="27"/>
        <v/>
      </c>
    </row>
    <row r="211" spans="1:14" hidden="1" outlineLevel="1" x14ac:dyDescent="0.25">
      <c r="A211" s="36"/>
      <c r="B211" s="50" t="s">
        <v>214</v>
      </c>
      <c r="C211" s="42">
        <f t="shared" si="21"/>
        <v>-41.304347826086953</v>
      </c>
      <c r="D211" s="48"/>
      <c r="E211" s="20">
        <v>9</v>
      </c>
      <c r="F211" s="14">
        <v>2</v>
      </c>
      <c r="G211" s="49">
        <f t="shared" si="22"/>
        <v>350</v>
      </c>
      <c r="H211" s="33">
        <f t="shared" si="23"/>
        <v>2.8706302628221485E-2</v>
      </c>
      <c r="I211" s="33">
        <f t="shared" si="24"/>
        <v>7.7172403148634047E-3</v>
      </c>
      <c r="J211" s="20">
        <v>81</v>
      </c>
      <c r="K211" s="14">
        <v>138</v>
      </c>
      <c r="L211" s="49">
        <f t="shared" si="25"/>
        <v>-41.304347826086953</v>
      </c>
      <c r="M211" s="33">
        <f t="shared" si="26"/>
        <v>2.5997535048528728E-2</v>
      </c>
      <c r="N211" s="34">
        <f t="shared" si="27"/>
        <v>4.9854770884813805E-2</v>
      </c>
    </row>
    <row r="212" spans="1:14" hidden="1" outlineLevel="1" x14ac:dyDescent="0.25">
      <c r="A212" s="36"/>
      <c r="B212" s="50" t="s">
        <v>215</v>
      </c>
      <c r="C212" s="42">
        <f t="shared" si="21"/>
        <v>-67.721518987341767</v>
      </c>
      <c r="D212" s="48"/>
      <c r="E212" s="20">
        <v>10</v>
      </c>
      <c r="F212" s="14">
        <v>33</v>
      </c>
      <c r="G212" s="49">
        <f t="shared" si="22"/>
        <v>-69.696969696969703</v>
      </c>
      <c r="H212" s="33">
        <f t="shared" si="23"/>
        <v>3.1895891809134984E-2</v>
      </c>
      <c r="I212" s="33">
        <f t="shared" si="24"/>
        <v>0.12733446519524619</v>
      </c>
      <c r="J212" s="20">
        <v>51</v>
      </c>
      <c r="K212" s="14">
        <v>158</v>
      </c>
      <c r="L212" s="49">
        <f t="shared" si="25"/>
        <v>-67.721518987341767</v>
      </c>
      <c r="M212" s="33">
        <f t="shared" si="26"/>
        <v>1.6368818363888461E-2</v>
      </c>
      <c r="N212" s="34">
        <f t="shared" si="27"/>
        <v>5.7080099998554935E-2</v>
      </c>
    </row>
    <row r="213" spans="1:14" hidden="1" outlineLevel="1" x14ac:dyDescent="0.25">
      <c r="A213" s="36"/>
      <c r="B213" s="50" t="s">
        <v>216</v>
      </c>
      <c r="C213" s="42">
        <f t="shared" si="21"/>
        <v>127.27272727272727</v>
      </c>
      <c r="D213" s="48"/>
      <c r="E213" s="20">
        <v>0</v>
      </c>
      <c r="F213" s="14">
        <v>0</v>
      </c>
      <c r="G213" s="49" t="str">
        <f t="shared" si="22"/>
        <v/>
      </c>
      <c r="H213" s="33" t="str">
        <f t="shared" si="23"/>
        <v/>
      </c>
      <c r="I213" s="33" t="str">
        <f t="shared" si="24"/>
        <v/>
      </c>
      <c r="J213" s="20">
        <v>25</v>
      </c>
      <c r="K213" s="14">
        <v>11</v>
      </c>
      <c r="L213" s="49">
        <f t="shared" si="25"/>
        <v>127.27272727272727</v>
      </c>
      <c r="M213" s="33">
        <f t="shared" si="26"/>
        <v>8.0239305705335582E-3</v>
      </c>
      <c r="N213" s="34">
        <f t="shared" si="27"/>
        <v>3.9739310125576225E-3</v>
      </c>
    </row>
    <row r="214" spans="1:14" hidden="1" outlineLevel="1" x14ac:dyDescent="0.25">
      <c r="A214" s="36"/>
      <c r="B214" s="50" t="s">
        <v>217</v>
      </c>
      <c r="C214" s="42">
        <f t="shared" si="21"/>
        <v>-80.434782608695656</v>
      </c>
      <c r="D214" s="48"/>
      <c r="E214" s="20">
        <v>0</v>
      </c>
      <c r="F214" s="14">
        <v>4</v>
      </c>
      <c r="G214" s="49">
        <f t="shared" si="22"/>
        <v>-100</v>
      </c>
      <c r="H214" s="33" t="str">
        <f t="shared" si="23"/>
        <v/>
      </c>
      <c r="I214" s="33">
        <f t="shared" si="24"/>
        <v>1.5434480629726809E-2</v>
      </c>
      <c r="J214" s="20">
        <v>18</v>
      </c>
      <c r="K214" s="14">
        <v>92</v>
      </c>
      <c r="L214" s="49">
        <f t="shared" si="25"/>
        <v>-80.434782608695656</v>
      </c>
      <c r="M214" s="33">
        <f t="shared" si="26"/>
        <v>5.777230010784163E-3</v>
      </c>
      <c r="N214" s="34">
        <f t="shared" si="27"/>
        <v>3.3236513923209199E-2</v>
      </c>
    </row>
    <row r="215" spans="1:14" hidden="1" outlineLevel="1" x14ac:dyDescent="0.25">
      <c r="A215" s="36"/>
      <c r="B215" s="50" t="s">
        <v>218</v>
      </c>
      <c r="C215" s="42">
        <f t="shared" si="21"/>
        <v>-93.63636363636364</v>
      </c>
      <c r="D215" s="48"/>
      <c r="E215" s="20">
        <v>0</v>
      </c>
      <c r="F215" s="14">
        <v>58</v>
      </c>
      <c r="G215" s="49">
        <f t="shared" si="22"/>
        <v>-100</v>
      </c>
      <c r="H215" s="33" t="str">
        <f t="shared" si="23"/>
        <v/>
      </c>
      <c r="I215" s="33">
        <f t="shared" si="24"/>
        <v>0.22379996913103875</v>
      </c>
      <c r="J215" s="20">
        <v>7</v>
      </c>
      <c r="K215" s="14">
        <v>110</v>
      </c>
      <c r="L215" s="49">
        <f t="shared" si="25"/>
        <v>-93.63636363636364</v>
      </c>
      <c r="M215" s="33">
        <f t="shared" si="26"/>
        <v>2.2467005597493965E-3</v>
      </c>
      <c r="N215" s="34">
        <f t="shared" si="27"/>
        <v>3.9739310125576216E-2</v>
      </c>
    </row>
    <row r="216" spans="1:14" hidden="1" outlineLevel="1" x14ac:dyDescent="0.25">
      <c r="A216" s="36"/>
      <c r="B216" s="50" t="s">
        <v>219</v>
      </c>
      <c r="C216" s="42">
        <f t="shared" si="21"/>
        <v>20</v>
      </c>
      <c r="D216" s="48"/>
      <c r="E216" s="20">
        <v>0</v>
      </c>
      <c r="F216" s="14">
        <v>0</v>
      </c>
      <c r="G216" s="49" t="str">
        <f t="shared" si="22"/>
        <v/>
      </c>
      <c r="H216" s="33" t="str">
        <f t="shared" si="23"/>
        <v/>
      </c>
      <c r="I216" s="33" t="str">
        <f t="shared" si="24"/>
        <v/>
      </c>
      <c r="J216" s="20">
        <v>6</v>
      </c>
      <c r="K216" s="14">
        <v>5</v>
      </c>
      <c r="L216" s="49">
        <f t="shared" si="25"/>
        <v>20</v>
      </c>
      <c r="M216" s="33">
        <f t="shared" si="26"/>
        <v>1.9257433369280544E-3</v>
      </c>
      <c r="N216" s="34">
        <f t="shared" si="27"/>
        <v>1.8063322784352828E-3</v>
      </c>
    </row>
    <row r="217" spans="1:14" hidden="1" outlineLevel="1" x14ac:dyDescent="0.25">
      <c r="A217" s="36"/>
      <c r="B217" s="50" t="s">
        <v>220</v>
      </c>
      <c r="C217" s="42">
        <f t="shared" si="21"/>
        <v>50</v>
      </c>
      <c r="D217" s="48"/>
      <c r="E217" s="20">
        <v>0</v>
      </c>
      <c r="F217" s="14">
        <v>2</v>
      </c>
      <c r="G217" s="49">
        <f t="shared" si="22"/>
        <v>-100</v>
      </c>
      <c r="H217" s="33" t="str">
        <f t="shared" si="23"/>
        <v/>
      </c>
      <c r="I217" s="33">
        <f t="shared" si="24"/>
        <v>7.7172403148634047E-3</v>
      </c>
      <c r="J217" s="20">
        <v>6</v>
      </c>
      <c r="K217" s="14">
        <v>4</v>
      </c>
      <c r="L217" s="49">
        <f t="shared" si="25"/>
        <v>50</v>
      </c>
      <c r="M217" s="33">
        <f t="shared" si="26"/>
        <v>1.9257433369280544E-3</v>
      </c>
      <c r="N217" s="34">
        <f t="shared" si="27"/>
        <v>1.4450658227482263E-3</v>
      </c>
    </row>
    <row r="218" spans="1:14" hidden="1" outlineLevel="1" x14ac:dyDescent="0.25">
      <c r="A218" s="36"/>
      <c r="B218" s="50" t="s">
        <v>221</v>
      </c>
      <c r="C218" s="42" t="str">
        <f t="shared" si="21"/>
        <v/>
      </c>
      <c r="D218" s="48"/>
      <c r="E218" s="20">
        <v>0</v>
      </c>
      <c r="F218" s="14">
        <v>0</v>
      </c>
      <c r="G218" s="49" t="str">
        <f t="shared" si="22"/>
        <v/>
      </c>
      <c r="H218" s="33" t="str">
        <f t="shared" si="23"/>
        <v/>
      </c>
      <c r="I218" s="33" t="str">
        <f t="shared" si="24"/>
        <v/>
      </c>
      <c r="J218" s="20">
        <v>3</v>
      </c>
      <c r="K218" s="14">
        <v>0</v>
      </c>
      <c r="L218" s="49" t="str">
        <f t="shared" si="25"/>
        <v/>
      </c>
      <c r="M218" s="33">
        <f t="shared" si="26"/>
        <v>9.628716684640272E-4</v>
      </c>
      <c r="N218" s="34" t="str">
        <f t="shared" si="27"/>
        <v/>
      </c>
    </row>
    <row r="219" spans="1:14" collapsed="1" x14ac:dyDescent="0.25">
      <c r="A219" s="36" t="s">
        <v>222</v>
      </c>
      <c r="B219" s="1" t="s">
        <v>223</v>
      </c>
      <c r="C219" s="42">
        <f t="shared" si="21"/>
        <v>14.19939577039275</v>
      </c>
      <c r="D219" s="48"/>
      <c r="E219" s="20">
        <v>492</v>
      </c>
      <c r="F219" s="14">
        <v>389</v>
      </c>
      <c r="G219" s="49">
        <f t="shared" si="22"/>
        <v>26.47814910025707</v>
      </c>
      <c r="H219" s="33">
        <f t="shared" si="23"/>
        <v>1.5692778770094413</v>
      </c>
      <c r="I219" s="33">
        <f t="shared" si="24"/>
        <v>1.5010032412409324</v>
      </c>
      <c r="J219" s="20">
        <v>6048</v>
      </c>
      <c r="K219" s="14">
        <v>5296</v>
      </c>
      <c r="L219" s="49">
        <f t="shared" si="25"/>
        <v>14.19939577039275</v>
      </c>
      <c r="M219" s="33">
        <f t="shared" si="26"/>
        <v>1.9411492836234785</v>
      </c>
      <c r="N219" s="34">
        <f t="shared" si="27"/>
        <v>1.9132671493186517</v>
      </c>
    </row>
    <row r="220" spans="1:14" hidden="1" outlineLevel="1" x14ac:dyDescent="0.25">
      <c r="A220" s="36"/>
      <c r="B220" s="50" t="s">
        <v>224</v>
      </c>
      <c r="C220" s="42">
        <f t="shared" si="21"/>
        <v>8.5929648241206031</v>
      </c>
      <c r="D220" s="48"/>
      <c r="E220" s="20">
        <v>194</v>
      </c>
      <c r="F220" s="14">
        <v>87</v>
      </c>
      <c r="G220" s="49">
        <f t="shared" si="22"/>
        <v>122.98850574712642</v>
      </c>
      <c r="H220" s="33">
        <f t="shared" si="23"/>
        <v>0.61878030109721871</v>
      </c>
      <c r="I220" s="33">
        <f t="shared" si="24"/>
        <v>0.33569995369655814</v>
      </c>
      <c r="J220" s="20">
        <v>2161</v>
      </c>
      <c r="K220" s="14">
        <v>1990</v>
      </c>
      <c r="L220" s="49">
        <f t="shared" si="25"/>
        <v>8.5929648241206031</v>
      </c>
      <c r="M220" s="33">
        <f t="shared" si="26"/>
        <v>0.69358855851692081</v>
      </c>
      <c r="N220" s="34">
        <f t="shared" si="27"/>
        <v>0.71892024681724254</v>
      </c>
    </row>
    <row r="221" spans="1:14" hidden="1" outlineLevel="1" x14ac:dyDescent="0.25">
      <c r="A221" s="36"/>
      <c r="B221" s="50" t="s">
        <v>225</v>
      </c>
      <c r="C221" s="42">
        <f t="shared" si="21"/>
        <v>32.468694096601077</v>
      </c>
      <c r="D221" s="48"/>
      <c r="E221" s="20">
        <v>93</v>
      </c>
      <c r="F221" s="14">
        <v>180</v>
      </c>
      <c r="G221" s="49">
        <f t="shared" si="22"/>
        <v>-48.333333333333336</v>
      </c>
      <c r="H221" s="33">
        <f t="shared" si="23"/>
        <v>0.29663179382495536</v>
      </c>
      <c r="I221" s="33">
        <f t="shared" si="24"/>
        <v>0.69455162833770645</v>
      </c>
      <c r="J221" s="20">
        <v>1481</v>
      </c>
      <c r="K221" s="14">
        <v>1118</v>
      </c>
      <c r="L221" s="49">
        <f t="shared" si="25"/>
        <v>32.468694096601077</v>
      </c>
      <c r="M221" s="33">
        <f t="shared" si="26"/>
        <v>0.47533764699840803</v>
      </c>
      <c r="N221" s="34">
        <f t="shared" si="27"/>
        <v>0.4038958974581292</v>
      </c>
    </row>
    <row r="222" spans="1:14" hidden="1" outlineLevel="1" x14ac:dyDescent="0.25">
      <c r="A222" s="36"/>
      <c r="B222" s="50" t="s">
        <v>226</v>
      </c>
      <c r="C222" s="42">
        <f t="shared" si="21"/>
        <v>18.229854689564068</v>
      </c>
      <c r="D222" s="48"/>
      <c r="E222" s="20">
        <v>88</v>
      </c>
      <c r="F222" s="14">
        <v>35</v>
      </c>
      <c r="G222" s="49">
        <f t="shared" si="22"/>
        <v>151.42857142857142</v>
      </c>
      <c r="H222" s="33">
        <f t="shared" si="23"/>
        <v>0.28068384792038786</v>
      </c>
      <c r="I222" s="33">
        <f t="shared" si="24"/>
        <v>0.13505170551010959</v>
      </c>
      <c r="J222" s="20">
        <v>895</v>
      </c>
      <c r="K222" s="14">
        <v>757</v>
      </c>
      <c r="L222" s="49">
        <f t="shared" si="25"/>
        <v>18.229854689564068</v>
      </c>
      <c r="M222" s="33">
        <f t="shared" si="26"/>
        <v>0.28725671442510142</v>
      </c>
      <c r="N222" s="34">
        <f t="shared" si="27"/>
        <v>0.27347870695510179</v>
      </c>
    </row>
    <row r="223" spans="1:14" hidden="1" outlineLevel="1" x14ac:dyDescent="0.25">
      <c r="A223" s="36"/>
      <c r="B223" s="50" t="s">
        <v>227</v>
      </c>
      <c r="C223" s="42">
        <f t="shared" si="21"/>
        <v>4.2806183115338881</v>
      </c>
      <c r="D223" s="48"/>
      <c r="E223" s="20">
        <v>69</v>
      </c>
      <c r="F223" s="14">
        <v>60</v>
      </c>
      <c r="G223" s="49">
        <f t="shared" si="22"/>
        <v>15</v>
      </c>
      <c r="H223" s="33">
        <f t="shared" si="23"/>
        <v>0.22008165348303138</v>
      </c>
      <c r="I223" s="33">
        <f t="shared" si="24"/>
        <v>0.23151720944590218</v>
      </c>
      <c r="J223" s="20">
        <v>877</v>
      </c>
      <c r="K223" s="14">
        <v>841</v>
      </c>
      <c r="L223" s="49">
        <f t="shared" si="25"/>
        <v>4.2806183115338881</v>
      </c>
      <c r="M223" s="33">
        <f t="shared" si="26"/>
        <v>0.28147948441431725</v>
      </c>
      <c r="N223" s="34">
        <f t="shared" si="27"/>
        <v>0.30382508923281454</v>
      </c>
    </row>
    <row r="224" spans="1:14" hidden="1" outlineLevel="1" x14ac:dyDescent="0.25">
      <c r="A224" s="36"/>
      <c r="B224" s="50" t="s">
        <v>228</v>
      </c>
      <c r="C224" s="42">
        <f t="shared" si="21"/>
        <v>-22.692307692307693</v>
      </c>
      <c r="D224" s="48"/>
      <c r="E224" s="20">
        <v>8</v>
      </c>
      <c r="F224" s="14">
        <v>11</v>
      </c>
      <c r="G224" s="49">
        <f t="shared" si="22"/>
        <v>-27.27272727272727</v>
      </c>
      <c r="H224" s="33">
        <f t="shared" si="23"/>
        <v>2.5516713447307986E-2</v>
      </c>
      <c r="I224" s="33">
        <f t="shared" si="24"/>
        <v>4.2444821731748725E-2</v>
      </c>
      <c r="J224" s="20">
        <v>201</v>
      </c>
      <c r="K224" s="14">
        <v>260</v>
      </c>
      <c r="L224" s="49">
        <f t="shared" si="25"/>
        <v>-22.692307692307693</v>
      </c>
      <c r="M224" s="33">
        <f t="shared" si="26"/>
        <v>6.4512401787089821E-2</v>
      </c>
      <c r="N224" s="34">
        <f t="shared" si="27"/>
        <v>9.3929278478634706E-2</v>
      </c>
    </row>
    <row r="225" spans="1:14" hidden="1" outlineLevel="1" x14ac:dyDescent="0.25">
      <c r="A225" s="36"/>
      <c r="B225" s="50" t="s">
        <v>229</v>
      </c>
      <c r="C225" s="42">
        <f t="shared" si="21"/>
        <v>127.53623188405795</v>
      </c>
      <c r="D225" s="48"/>
      <c r="E225" s="20">
        <v>10</v>
      </c>
      <c r="F225" s="14">
        <v>1</v>
      </c>
      <c r="G225" s="49">
        <f t="shared" si="22"/>
        <v>900</v>
      </c>
      <c r="H225" s="33">
        <f t="shared" si="23"/>
        <v>3.1895891809134984E-2</v>
      </c>
      <c r="I225" s="33">
        <f t="shared" si="24"/>
        <v>3.8586201574317023E-3</v>
      </c>
      <c r="J225" s="20">
        <v>157</v>
      </c>
      <c r="K225" s="14">
        <v>69</v>
      </c>
      <c r="L225" s="49">
        <f t="shared" si="25"/>
        <v>127.53623188405795</v>
      </c>
      <c r="M225" s="33">
        <f t="shared" si="26"/>
        <v>5.0390283982950757E-2</v>
      </c>
      <c r="N225" s="34">
        <f t="shared" si="27"/>
        <v>2.4927385442406903E-2</v>
      </c>
    </row>
    <row r="226" spans="1:14" hidden="1" outlineLevel="1" x14ac:dyDescent="0.25">
      <c r="A226" s="36"/>
      <c r="B226" s="50" t="s">
        <v>230</v>
      </c>
      <c r="C226" s="42">
        <f t="shared" si="21"/>
        <v>-15.447154471544716</v>
      </c>
      <c r="D226" s="48"/>
      <c r="E226" s="20">
        <v>19</v>
      </c>
      <c r="F226" s="14">
        <v>9</v>
      </c>
      <c r="G226" s="49">
        <f t="shared" si="22"/>
        <v>111.11111111111111</v>
      </c>
      <c r="H226" s="33">
        <f t="shared" si="23"/>
        <v>6.0602194437356469E-2</v>
      </c>
      <c r="I226" s="33">
        <f t="shared" si="24"/>
        <v>3.4727581416885325E-2</v>
      </c>
      <c r="J226" s="20">
        <v>104</v>
      </c>
      <c r="K226" s="14">
        <v>123</v>
      </c>
      <c r="L226" s="49">
        <f t="shared" si="25"/>
        <v>-15.447154471544716</v>
      </c>
      <c r="M226" s="33">
        <f t="shared" si="26"/>
        <v>3.3379551173419605E-2</v>
      </c>
      <c r="N226" s="34">
        <f t="shared" si="27"/>
        <v>4.4435774049507958E-2</v>
      </c>
    </row>
    <row r="227" spans="1:14" hidden="1" outlineLevel="1" x14ac:dyDescent="0.25">
      <c r="A227" s="36"/>
      <c r="B227" s="50" t="s">
        <v>231</v>
      </c>
      <c r="C227" s="42">
        <f t="shared" si="21"/>
        <v>59.090909090909093</v>
      </c>
      <c r="D227" s="48"/>
      <c r="E227" s="20">
        <v>7</v>
      </c>
      <c r="F227" s="14">
        <v>3</v>
      </c>
      <c r="G227" s="49">
        <f t="shared" si="22"/>
        <v>133.33333333333331</v>
      </c>
      <c r="H227" s="33">
        <f t="shared" si="23"/>
        <v>2.232712426639449E-2</v>
      </c>
      <c r="I227" s="33">
        <f t="shared" si="24"/>
        <v>1.1575860472295108E-2</v>
      </c>
      <c r="J227" s="20">
        <v>70</v>
      </c>
      <c r="K227" s="14">
        <v>44</v>
      </c>
      <c r="L227" s="49">
        <f t="shared" si="25"/>
        <v>59.090909090909093</v>
      </c>
      <c r="M227" s="33">
        <f t="shared" si="26"/>
        <v>2.2467005597493966E-2</v>
      </c>
      <c r="N227" s="34">
        <f t="shared" si="27"/>
        <v>1.589572405023049E-2</v>
      </c>
    </row>
    <row r="228" spans="1:14" hidden="1" outlineLevel="1" x14ac:dyDescent="0.25">
      <c r="A228" s="36"/>
      <c r="B228" s="50" t="s">
        <v>232</v>
      </c>
      <c r="C228" s="42">
        <f t="shared" si="21"/>
        <v>-26.415094339622641</v>
      </c>
      <c r="D228" s="48"/>
      <c r="E228" s="20">
        <v>4</v>
      </c>
      <c r="F228" s="14">
        <v>0</v>
      </c>
      <c r="G228" s="49" t="str">
        <f t="shared" si="22"/>
        <v/>
      </c>
      <c r="H228" s="33">
        <f t="shared" si="23"/>
        <v>1.2758356723653993E-2</v>
      </c>
      <c r="I228" s="33" t="str">
        <f t="shared" si="24"/>
        <v/>
      </c>
      <c r="J228" s="20">
        <v>39</v>
      </c>
      <c r="K228" s="14">
        <v>53</v>
      </c>
      <c r="L228" s="49">
        <f t="shared" si="25"/>
        <v>-26.415094339622641</v>
      </c>
      <c r="M228" s="33">
        <f t="shared" si="26"/>
        <v>1.2517331690032352E-2</v>
      </c>
      <c r="N228" s="34">
        <f t="shared" si="27"/>
        <v>1.9147122151413998E-2</v>
      </c>
    </row>
    <row r="229" spans="1:14" hidden="1" outlineLevel="1" x14ac:dyDescent="0.25">
      <c r="A229" s="36"/>
      <c r="B229" s="50" t="s">
        <v>233</v>
      </c>
      <c r="C229" s="42">
        <f t="shared" si="21"/>
        <v>143.75</v>
      </c>
      <c r="D229" s="48"/>
      <c r="E229" s="20">
        <v>0</v>
      </c>
      <c r="F229" s="14">
        <v>1</v>
      </c>
      <c r="G229" s="49">
        <f t="shared" si="22"/>
        <v>-100</v>
      </c>
      <c r="H229" s="33" t="str">
        <f t="shared" si="23"/>
        <v/>
      </c>
      <c r="I229" s="33">
        <f t="shared" si="24"/>
        <v>3.8586201574317023E-3</v>
      </c>
      <c r="J229" s="20">
        <v>39</v>
      </c>
      <c r="K229" s="14">
        <v>16</v>
      </c>
      <c r="L229" s="49">
        <f t="shared" si="25"/>
        <v>143.75</v>
      </c>
      <c r="M229" s="33">
        <f t="shared" si="26"/>
        <v>1.2517331690032352E-2</v>
      </c>
      <c r="N229" s="34">
        <f t="shared" si="27"/>
        <v>5.780263290992905E-3</v>
      </c>
    </row>
    <row r="230" spans="1:14" hidden="1" outlineLevel="1" x14ac:dyDescent="0.25">
      <c r="A230" s="36"/>
      <c r="B230" s="50" t="s">
        <v>234</v>
      </c>
      <c r="C230" s="42">
        <f t="shared" si="21"/>
        <v>-20</v>
      </c>
      <c r="D230" s="48"/>
      <c r="E230" s="20">
        <v>0</v>
      </c>
      <c r="F230" s="14">
        <v>1</v>
      </c>
      <c r="G230" s="49">
        <f t="shared" si="22"/>
        <v>-100</v>
      </c>
      <c r="H230" s="33" t="str">
        <f t="shared" si="23"/>
        <v/>
      </c>
      <c r="I230" s="33">
        <f t="shared" si="24"/>
        <v>3.8586201574317023E-3</v>
      </c>
      <c r="J230" s="20">
        <v>16</v>
      </c>
      <c r="K230" s="14">
        <v>20</v>
      </c>
      <c r="L230" s="49">
        <f t="shared" si="25"/>
        <v>-20</v>
      </c>
      <c r="M230" s="33">
        <f t="shared" si="26"/>
        <v>5.1353155651414776E-3</v>
      </c>
      <c r="N230" s="34">
        <f t="shared" si="27"/>
        <v>7.225329113741131E-3</v>
      </c>
    </row>
    <row r="231" spans="1:14" hidden="1" outlineLevel="1" x14ac:dyDescent="0.25">
      <c r="A231" s="36"/>
      <c r="B231" s="50" t="s">
        <v>235</v>
      </c>
      <c r="C231" s="42">
        <f t="shared" si="21"/>
        <v>60</v>
      </c>
      <c r="D231" s="48"/>
      <c r="E231" s="20">
        <v>0</v>
      </c>
      <c r="F231" s="14">
        <v>1</v>
      </c>
      <c r="G231" s="49">
        <f t="shared" si="22"/>
        <v>-100</v>
      </c>
      <c r="H231" s="33" t="str">
        <f t="shared" si="23"/>
        <v/>
      </c>
      <c r="I231" s="33">
        <f t="shared" si="24"/>
        <v>3.8586201574317023E-3</v>
      </c>
      <c r="J231" s="20">
        <v>8</v>
      </c>
      <c r="K231" s="14">
        <v>5</v>
      </c>
      <c r="L231" s="49">
        <f t="shared" si="25"/>
        <v>60</v>
      </c>
      <c r="M231" s="33">
        <f t="shared" si="26"/>
        <v>2.5676577825707388E-3</v>
      </c>
      <c r="N231" s="34">
        <f t="shared" si="27"/>
        <v>1.8063322784352828E-3</v>
      </c>
    </row>
    <row r="232" spans="1:14" collapsed="1" x14ac:dyDescent="0.25">
      <c r="A232" s="36" t="s">
        <v>236</v>
      </c>
      <c r="B232" s="1" t="s">
        <v>237</v>
      </c>
      <c r="C232" s="42">
        <f t="shared" si="21"/>
        <v>23.961117861482382</v>
      </c>
      <c r="D232" s="48"/>
      <c r="E232" s="20">
        <v>630</v>
      </c>
      <c r="F232" s="14">
        <v>404</v>
      </c>
      <c r="G232" s="49">
        <f t="shared" si="22"/>
        <v>55.940594059405946</v>
      </c>
      <c r="H232" s="33">
        <f t="shared" si="23"/>
        <v>2.009441183975504</v>
      </c>
      <c r="I232" s="33">
        <f t="shared" si="24"/>
        <v>1.5588825436024079</v>
      </c>
      <c r="J232" s="20">
        <v>5101</v>
      </c>
      <c r="K232" s="14">
        <v>4115</v>
      </c>
      <c r="L232" s="49">
        <f t="shared" si="25"/>
        <v>23.961117861482382</v>
      </c>
      <c r="M232" s="33">
        <f t="shared" si="26"/>
        <v>1.6372027936116675</v>
      </c>
      <c r="N232" s="34">
        <f t="shared" si="27"/>
        <v>1.4866114651522377</v>
      </c>
    </row>
    <row r="233" spans="1:14" hidden="1" outlineLevel="1" x14ac:dyDescent="0.25">
      <c r="A233" s="36"/>
      <c r="B233" s="50" t="s">
        <v>238</v>
      </c>
      <c r="C233" s="42">
        <f t="shared" si="21"/>
        <v>-6.4977257959714096</v>
      </c>
      <c r="D233" s="48"/>
      <c r="E233" s="20">
        <v>125</v>
      </c>
      <c r="F233" s="14">
        <v>170</v>
      </c>
      <c r="G233" s="49">
        <f t="shared" si="22"/>
        <v>-26.47058823529412</v>
      </c>
      <c r="H233" s="33">
        <f t="shared" si="23"/>
        <v>0.39869864761418727</v>
      </c>
      <c r="I233" s="33">
        <f t="shared" si="24"/>
        <v>0.65596542676338943</v>
      </c>
      <c r="J233" s="20">
        <v>1439</v>
      </c>
      <c r="K233" s="14">
        <v>1539</v>
      </c>
      <c r="L233" s="49">
        <f t="shared" si="25"/>
        <v>-6.4977257959714096</v>
      </c>
      <c r="M233" s="33">
        <f t="shared" si="26"/>
        <v>0.46185744363991166</v>
      </c>
      <c r="N233" s="34">
        <f t="shared" si="27"/>
        <v>0.55598907530237995</v>
      </c>
    </row>
    <row r="234" spans="1:14" hidden="1" outlineLevel="1" x14ac:dyDescent="0.25">
      <c r="A234" s="36"/>
      <c r="B234" s="50" t="s">
        <v>239</v>
      </c>
      <c r="C234" s="42">
        <f t="shared" si="21"/>
        <v>3.7842190016103059</v>
      </c>
      <c r="D234" s="48"/>
      <c r="E234" s="20">
        <v>115</v>
      </c>
      <c r="F234" s="14">
        <v>101</v>
      </c>
      <c r="G234" s="49">
        <f t="shared" si="22"/>
        <v>13.861386138613863</v>
      </c>
      <c r="H234" s="33">
        <f t="shared" si="23"/>
        <v>0.36680275580505234</v>
      </c>
      <c r="I234" s="33">
        <f t="shared" si="24"/>
        <v>0.38972063590060196</v>
      </c>
      <c r="J234" s="20">
        <v>1289</v>
      </c>
      <c r="K234" s="14">
        <v>1242</v>
      </c>
      <c r="L234" s="49">
        <f t="shared" si="25"/>
        <v>3.7842190016103059</v>
      </c>
      <c r="M234" s="33">
        <f t="shared" si="26"/>
        <v>0.41371386021671031</v>
      </c>
      <c r="N234" s="34">
        <f t="shared" si="27"/>
        <v>0.44869293796332421</v>
      </c>
    </row>
    <row r="235" spans="1:14" hidden="1" outlineLevel="1" x14ac:dyDescent="0.25">
      <c r="A235" s="36"/>
      <c r="B235" s="50" t="s">
        <v>240</v>
      </c>
      <c r="C235" s="42">
        <f t="shared" si="21"/>
        <v>5.5625790139064479</v>
      </c>
      <c r="D235" s="48"/>
      <c r="E235" s="20">
        <v>119</v>
      </c>
      <c r="F235" s="14">
        <v>76</v>
      </c>
      <c r="G235" s="49">
        <f t="shared" si="22"/>
        <v>56.578947368421048</v>
      </c>
      <c r="H235" s="33">
        <f t="shared" si="23"/>
        <v>0.37956111252870633</v>
      </c>
      <c r="I235" s="33">
        <f t="shared" si="24"/>
        <v>0.2932551319648094</v>
      </c>
      <c r="J235" s="20">
        <v>835</v>
      </c>
      <c r="K235" s="14">
        <v>791</v>
      </c>
      <c r="L235" s="49">
        <f t="shared" si="25"/>
        <v>5.5625790139064479</v>
      </c>
      <c r="M235" s="33">
        <f t="shared" si="26"/>
        <v>0.26799928105582088</v>
      </c>
      <c r="N235" s="34">
        <f t="shared" si="27"/>
        <v>0.28576176644846174</v>
      </c>
    </row>
    <row r="236" spans="1:14" hidden="1" outlineLevel="1" x14ac:dyDescent="0.25">
      <c r="A236" s="36"/>
      <c r="B236" s="50" t="s">
        <v>241</v>
      </c>
      <c r="C236" s="42" t="str">
        <f t="shared" si="21"/>
        <v/>
      </c>
      <c r="D236" s="48"/>
      <c r="E236" s="20">
        <v>169</v>
      </c>
      <c r="F236" s="14">
        <v>0</v>
      </c>
      <c r="G236" s="49" t="str">
        <f t="shared" si="22"/>
        <v/>
      </c>
      <c r="H236" s="33">
        <f t="shared" si="23"/>
        <v>0.53904057157438123</v>
      </c>
      <c r="I236" s="33" t="str">
        <f t="shared" si="24"/>
        <v/>
      </c>
      <c r="J236" s="20">
        <v>758</v>
      </c>
      <c r="K236" s="14">
        <v>0</v>
      </c>
      <c r="L236" s="49" t="str">
        <f t="shared" si="25"/>
        <v/>
      </c>
      <c r="M236" s="33">
        <f t="shared" si="26"/>
        <v>0.24328557489857752</v>
      </c>
      <c r="N236" s="34" t="str">
        <f t="shared" si="27"/>
        <v/>
      </c>
    </row>
    <row r="237" spans="1:14" hidden="1" outlineLevel="1" x14ac:dyDescent="0.25">
      <c r="A237" s="36"/>
      <c r="B237" s="50" t="s">
        <v>242</v>
      </c>
      <c r="C237" s="42">
        <f t="shared" si="21"/>
        <v>53.11778290993071</v>
      </c>
      <c r="D237" s="48"/>
      <c r="E237" s="20">
        <v>75</v>
      </c>
      <c r="F237" s="14">
        <v>31</v>
      </c>
      <c r="G237" s="49">
        <f t="shared" si="22"/>
        <v>141.93548387096774</v>
      </c>
      <c r="H237" s="33">
        <f t="shared" si="23"/>
        <v>0.23921918856851238</v>
      </c>
      <c r="I237" s="33">
        <f t="shared" si="24"/>
        <v>0.11961722488038277</v>
      </c>
      <c r="J237" s="20">
        <v>663</v>
      </c>
      <c r="K237" s="14">
        <v>433</v>
      </c>
      <c r="L237" s="49">
        <f t="shared" si="25"/>
        <v>53.11778290993071</v>
      </c>
      <c r="M237" s="33">
        <f t="shared" si="26"/>
        <v>0.21279463873055002</v>
      </c>
      <c r="N237" s="34">
        <f t="shared" si="27"/>
        <v>0.15642837531249548</v>
      </c>
    </row>
    <row r="238" spans="1:14" hidden="1" outlineLevel="1" x14ac:dyDescent="0.25">
      <c r="A238" s="36"/>
      <c r="B238" s="50" t="s">
        <v>243</v>
      </c>
      <c r="C238" s="42">
        <f t="shared" si="21"/>
        <v>-8.4507042253521121</v>
      </c>
      <c r="D238" s="48"/>
      <c r="E238" s="20">
        <v>27</v>
      </c>
      <c r="F238" s="14">
        <v>0</v>
      </c>
      <c r="G238" s="49" t="str">
        <f t="shared" si="22"/>
        <v/>
      </c>
      <c r="H238" s="33">
        <f t="shared" si="23"/>
        <v>8.6118907884664447E-2</v>
      </c>
      <c r="I238" s="33" t="str">
        <f t="shared" si="24"/>
        <v/>
      </c>
      <c r="J238" s="20">
        <v>65</v>
      </c>
      <c r="K238" s="14">
        <v>71</v>
      </c>
      <c r="L238" s="49">
        <f t="shared" si="25"/>
        <v>-8.4507042253521121</v>
      </c>
      <c r="M238" s="33">
        <f t="shared" si="26"/>
        <v>2.0862219483387252E-2</v>
      </c>
      <c r="N238" s="34">
        <f t="shared" si="27"/>
        <v>2.5649918353781016E-2</v>
      </c>
    </row>
    <row r="239" spans="1:14" hidden="1" outlineLevel="1" x14ac:dyDescent="0.25">
      <c r="A239" s="36"/>
      <c r="B239" s="50" t="s">
        <v>244</v>
      </c>
      <c r="C239" s="42" t="str">
        <f t="shared" si="21"/>
        <v/>
      </c>
      <c r="D239" s="48"/>
      <c r="E239" s="20">
        <v>0</v>
      </c>
      <c r="F239" s="14">
        <v>0</v>
      </c>
      <c r="G239" s="49" t="str">
        <f t="shared" si="22"/>
        <v/>
      </c>
      <c r="H239" s="33" t="str">
        <f t="shared" si="23"/>
        <v/>
      </c>
      <c r="I239" s="33" t="str">
        <f t="shared" si="24"/>
        <v/>
      </c>
      <c r="J239" s="20">
        <v>41</v>
      </c>
      <c r="K239" s="14">
        <v>0</v>
      </c>
      <c r="L239" s="49" t="str">
        <f t="shared" si="25"/>
        <v/>
      </c>
      <c r="M239" s="33">
        <f t="shared" si="26"/>
        <v>1.3159246135675037E-2</v>
      </c>
      <c r="N239" s="34" t="str">
        <f t="shared" si="27"/>
        <v/>
      </c>
    </row>
    <row r="240" spans="1:14" hidden="1" outlineLevel="1" x14ac:dyDescent="0.25">
      <c r="A240" s="36"/>
      <c r="B240" s="50" t="s">
        <v>245</v>
      </c>
      <c r="C240" s="42">
        <f t="shared" si="21"/>
        <v>-71.794871794871796</v>
      </c>
      <c r="D240" s="48"/>
      <c r="E240" s="20">
        <v>0</v>
      </c>
      <c r="F240" s="14">
        <v>26</v>
      </c>
      <c r="G240" s="49">
        <f t="shared" si="22"/>
        <v>-100</v>
      </c>
      <c r="H240" s="33" t="str">
        <f t="shared" si="23"/>
        <v/>
      </c>
      <c r="I240" s="33">
        <f t="shared" si="24"/>
        <v>0.10032412409322426</v>
      </c>
      <c r="J240" s="20">
        <v>11</v>
      </c>
      <c r="K240" s="14">
        <v>39</v>
      </c>
      <c r="L240" s="49">
        <f t="shared" si="25"/>
        <v>-71.794871794871796</v>
      </c>
      <c r="M240" s="33">
        <f t="shared" si="26"/>
        <v>3.5305294510347665E-3</v>
      </c>
      <c r="N240" s="34">
        <f t="shared" si="27"/>
        <v>1.4089391771795204E-2</v>
      </c>
    </row>
    <row r="241" spans="1:14" collapsed="1" x14ac:dyDescent="0.25">
      <c r="A241" s="36" t="s">
        <v>246</v>
      </c>
      <c r="B241" s="1" t="s">
        <v>247</v>
      </c>
      <c r="C241" s="42">
        <f t="shared" si="21"/>
        <v>5.4099746407438714</v>
      </c>
      <c r="D241" s="48"/>
      <c r="E241" s="20">
        <v>525</v>
      </c>
      <c r="F241" s="14">
        <v>306</v>
      </c>
      <c r="G241" s="49">
        <f t="shared" si="22"/>
        <v>71.568627450980387</v>
      </c>
      <c r="H241" s="33">
        <f t="shared" si="23"/>
        <v>1.6745343199795866</v>
      </c>
      <c r="I241" s="33">
        <f t="shared" si="24"/>
        <v>1.1807377681741009</v>
      </c>
      <c r="J241" s="20">
        <v>4988</v>
      </c>
      <c r="K241" s="14">
        <v>4732</v>
      </c>
      <c r="L241" s="49">
        <f t="shared" si="25"/>
        <v>5.4099746407438714</v>
      </c>
      <c r="M241" s="33">
        <f t="shared" si="26"/>
        <v>1.6009346274328558</v>
      </c>
      <c r="N241" s="34">
        <f t="shared" si="27"/>
        <v>1.7095128683111516</v>
      </c>
    </row>
    <row r="242" spans="1:14" hidden="1" outlineLevel="1" x14ac:dyDescent="0.25">
      <c r="A242" s="36"/>
      <c r="B242" s="50" t="s">
        <v>248</v>
      </c>
      <c r="C242" s="42">
        <f t="shared" si="21"/>
        <v>-0.63649222065063649</v>
      </c>
      <c r="D242" s="48"/>
      <c r="E242" s="20">
        <v>277</v>
      </c>
      <c r="F242" s="14">
        <v>174</v>
      </c>
      <c r="G242" s="49">
        <f t="shared" si="22"/>
        <v>59.195402298850574</v>
      </c>
      <c r="H242" s="33">
        <f t="shared" si="23"/>
        <v>0.88351620311303902</v>
      </c>
      <c r="I242" s="33">
        <f t="shared" si="24"/>
        <v>0.67139990739311628</v>
      </c>
      <c r="J242" s="20">
        <v>2810</v>
      </c>
      <c r="K242" s="14">
        <v>2828</v>
      </c>
      <c r="L242" s="49">
        <f t="shared" si="25"/>
        <v>-0.63649222065063649</v>
      </c>
      <c r="M242" s="33">
        <f t="shared" si="26"/>
        <v>0.90188979612797204</v>
      </c>
      <c r="N242" s="34">
        <f t="shared" si="27"/>
        <v>1.021661536682996</v>
      </c>
    </row>
    <row r="243" spans="1:14" hidden="1" outlineLevel="1" x14ac:dyDescent="0.25">
      <c r="A243" s="36"/>
      <c r="B243" s="50" t="s">
        <v>249</v>
      </c>
      <c r="C243" s="42">
        <f t="shared" si="21"/>
        <v>68.474264705882348</v>
      </c>
      <c r="D243" s="48"/>
      <c r="E243" s="20">
        <v>210</v>
      </c>
      <c r="F243" s="14">
        <v>73</v>
      </c>
      <c r="G243" s="49">
        <f t="shared" si="22"/>
        <v>187.67123287671234</v>
      </c>
      <c r="H243" s="33">
        <f t="shared" si="23"/>
        <v>0.66981372799183458</v>
      </c>
      <c r="I243" s="33">
        <f t="shared" si="24"/>
        <v>0.28167927149251426</v>
      </c>
      <c r="J243" s="20">
        <v>1833</v>
      </c>
      <c r="K243" s="14">
        <v>1088</v>
      </c>
      <c r="L243" s="49">
        <f t="shared" si="25"/>
        <v>68.474264705882348</v>
      </c>
      <c r="M243" s="33">
        <f t="shared" si="26"/>
        <v>0.5883145894315206</v>
      </c>
      <c r="N243" s="34">
        <f t="shared" si="27"/>
        <v>0.39305790378751754</v>
      </c>
    </row>
    <row r="244" spans="1:14" hidden="1" outlineLevel="1" x14ac:dyDescent="0.25">
      <c r="A244" s="36"/>
      <c r="B244" s="50" t="s">
        <v>250</v>
      </c>
      <c r="C244" s="42">
        <f t="shared" si="21"/>
        <v>-46.551724137931032</v>
      </c>
      <c r="D244" s="48"/>
      <c r="E244" s="20">
        <v>28</v>
      </c>
      <c r="F244" s="14">
        <v>28</v>
      </c>
      <c r="G244" s="49">
        <f t="shared" si="22"/>
        <v>0</v>
      </c>
      <c r="H244" s="33">
        <f t="shared" si="23"/>
        <v>8.930849706557796E-2</v>
      </c>
      <c r="I244" s="33">
        <f t="shared" si="24"/>
        <v>0.10804136440808766</v>
      </c>
      <c r="J244" s="20">
        <v>248</v>
      </c>
      <c r="K244" s="14">
        <v>464</v>
      </c>
      <c r="L244" s="49">
        <f t="shared" si="25"/>
        <v>-46.551724137931032</v>
      </c>
      <c r="M244" s="33">
        <f t="shared" si="26"/>
        <v>7.959739125969291E-2</v>
      </c>
      <c r="N244" s="34">
        <f t="shared" si="27"/>
        <v>0.16762763543879425</v>
      </c>
    </row>
    <row r="245" spans="1:14" hidden="1" outlineLevel="1" x14ac:dyDescent="0.25">
      <c r="A245" s="36"/>
      <c r="B245" s="50" t="s">
        <v>251</v>
      </c>
      <c r="C245" s="42">
        <f t="shared" si="21"/>
        <v>2.2471910112359552</v>
      </c>
      <c r="D245" s="48"/>
      <c r="E245" s="20">
        <v>10</v>
      </c>
      <c r="F245" s="14">
        <v>13</v>
      </c>
      <c r="G245" s="49">
        <f t="shared" si="22"/>
        <v>-23.076923076923077</v>
      </c>
      <c r="H245" s="33">
        <f t="shared" si="23"/>
        <v>3.1895891809134984E-2</v>
      </c>
      <c r="I245" s="33">
        <f t="shared" si="24"/>
        <v>5.0162062046612131E-2</v>
      </c>
      <c r="J245" s="20">
        <v>91</v>
      </c>
      <c r="K245" s="14">
        <v>89</v>
      </c>
      <c r="L245" s="49">
        <f t="shared" si="25"/>
        <v>2.2471910112359552</v>
      </c>
      <c r="M245" s="33">
        <f t="shared" si="26"/>
        <v>2.9207107276742156E-2</v>
      </c>
      <c r="N245" s="34">
        <f t="shared" si="27"/>
        <v>3.2152714556148036E-2</v>
      </c>
    </row>
    <row r="246" spans="1:14" hidden="1" outlineLevel="1" x14ac:dyDescent="0.25">
      <c r="A246" s="36"/>
      <c r="B246" s="50" t="s">
        <v>252</v>
      </c>
      <c r="C246" s="42">
        <f t="shared" si="21"/>
        <v>-97.647058823529406</v>
      </c>
      <c r="D246" s="48"/>
      <c r="E246" s="20">
        <v>0</v>
      </c>
      <c r="F246" s="14">
        <v>18</v>
      </c>
      <c r="G246" s="49">
        <f t="shared" si="22"/>
        <v>-100</v>
      </c>
      <c r="H246" s="33" t="str">
        <f t="shared" si="23"/>
        <v/>
      </c>
      <c r="I246" s="33">
        <f t="shared" si="24"/>
        <v>6.9455162833770651E-2</v>
      </c>
      <c r="J246" s="20">
        <v>6</v>
      </c>
      <c r="K246" s="14">
        <v>255</v>
      </c>
      <c r="L246" s="49">
        <f t="shared" si="25"/>
        <v>-97.647058823529406</v>
      </c>
      <c r="M246" s="33">
        <f t="shared" si="26"/>
        <v>1.9257433369280544E-3</v>
      </c>
      <c r="N246" s="34">
        <f t="shared" si="27"/>
        <v>9.212294620019941E-2</v>
      </c>
    </row>
    <row r="247" spans="1:14" hidden="1" outlineLevel="1" x14ac:dyDescent="0.25">
      <c r="A247" s="36"/>
      <c r="B247" s="50" t="s">
        <v>253</v>
      </c>
      <c r="C247" s="42">
        <f t="shared" si="21"/>
        <v>-100</v>
      </c>
      <c r="D247" s="48"/>
      <c r="E247" s="20">
        <v>0</v>
      </c>
      <c r="F247" s="14">
        <v>0</v>
      </c>
      <c r="G247" s="49" t="str">
        <f t="shared" si="22"/>
        <v/>
      </c>
      <c r="H247" s="33" t="str">
        <f t="shared" si="23"/>
        <v/>
      </c>
      <c r="I247" s="33" t="str">
        <f t="shared" si="24"/>
        <v/>
      </c>
      <c r="J247" s="20">
        <v>0</v>
      </c>
      <c r="K247" s="14">
        <v>6</v>
      </c>
      <c r="L247" s="49">
        <f t="shared" si="25"/>
        <v>-100</v>
      </c>
      <c r="M247" s="33" t="str">
        <f t="shared" si="26"/>
        <v/>
      </c>
      <c r="N247" s="34">
        <f t="shared" si="27"/>
        <v>2.1675987341223391E-3</v>
      </c>
    </row>
    <row r="248" spans="1:14" hidden="1" outlineLevel="1" x14ac:dyDescent="0.25">
      <c r="A248" s="36"/>
      <c r="B248" s="50" t="s">
        <v>254</v>
      </c>
      <c r="C248" s="42">
        <f t="shared" si="21"/>
        <v>-100</v>
      </c>
      <c r="D248" s="48"/>
      <c r="E248" s="20">
        <v>0</v>
      </c>
      <c r="F248" s="14">
        <v>0</v>
      </c>
      <c r="G248" s="49" t="str">
        <f t="shared" si="22"/>
        <v/>
      </c>
      <c r="H248" s="33" t="str">
        <f t="shared" si="23"/>
        <v/>
      </c>
      <c r="I248" s="33" t="str">
        <f t="shared" si="24"/>
        <v/>
      </c>
      <c r="J248" s="20">
        <v>0</v>
      </c>
      <c r="K248" s="14">
        <v>2</v>
      </c>
      <c r="L248" s="49">
        <f t="shared" si="25"/>
        <v>-100</v>
      </c>
      <c r="M248" s="33" t="str">
        <f t="shared" si="26"/>
        <v/>
      </c>
      <c r="N248" s="34">
        <f t="shared" si="27"/>
        <v>7.2253291137411313E-4</v>
      </c>
    </row>
    <row r="249" spans="1:14" collapsed="1" x14ac:dyDescent="0.25">
      <c r="A249" s="36" t="s">
        <v>255</v>
      </c>
      <c r="B249" s="1" t="s">
        <v>256</v>
      </c>
      <c r="C249" s="42">
        <f t="shared" si="21"/>
        <v>24.9873417721519</v>
      </c>
      <c r="D249" s="48"/>
      <c r="E249" s="20">
        <v>501</v>
      </c>
      <c r="F249" s="14">
        <v>337</v>
      </c>
      <c r="G249" s="49">
        <f t="shared" si="22"/>
        <v>48.664688427299701</v>
      </c>
      <c r="H249" s="33">
        <f t="shared" si="23"/>
        <v>1.5979841796376626</v>
      </c>
      <c r="I249" s="33">
        <f t="shared" si="24"/>
        <v>1.3003549930544838</v>
      </c>
      <c r="J249" s="20">
        <v>4937</v>
      </c>
      <c r="K249" s="14">
        <v>3950</v>
      </c>
      <c r="L249" s="49">
        <f t="shared" si="25"/>
        <v>24.9873417721519</v>
      </c>
      <c r="M249" s="33">
        <f t="shared" si="26"/>
        <v>1.5845658090689674</v>
      </c>
      <c r="N249" s="34">
        <f t="shared" si="27"/>
        <v>1.4270024999638733</v>
      </c>
    </row>
    <row r="250" spans="1:14" hidden="1" outlineLevel="1" x14ac:dyDescent="0.25">
      <c r="A250" s="36"/>
      <c r="B250" s="50" t="s">
        <v>257</v>
      </c>
      <c r="C250" s="42" t="str">
        <f t="shared" si="21"/>
        <v/>
      </c>
      <c r="D250" s="48"/>
      <c r="E250" s="20">
        <v>187</v>
      </c>
      <c r="F250" s="14">
        <v>0</v>
      </c>
      <c r="G250" s="49" t="str">
        <f t="shared" si="22"/>
        <v/>
      </c>
      <c r="H250" s="33">
        <f t="shared" si="23"/>
        <v>0.59645317683082422</v>
      </c>
      <c r="I250" s="33" t="str">
        <f t="shared" si="24"/>
        <v/>
      </c>
      <c r="J250" s="20">
        <v>1856</v>
      </c>
      <c r="K250" s="14">
        <v>0</v>
      </c>
      <c r="L250" s="49" t="str">
        <f t="shared" si="25"/>
        <v/>
      </c>
      <c r="M250" s="33">
        <f t="shared" si="26"/>
        <v>0.59569660555641146</v>
      </c>
      <c r="N250" s="34" t="str">
        <f t="shared" si="27"/>
        <v/>
      </c>
    </row>
    <row r="251" spans="1:14" hidden="1" outlineLevel="1" x14ac:dyDescent="0.25">
      <c r="A251" s="36"/>
      <c r="B251" s="50" t="s">
        <v>258</v>
      </c>
      <c r="C251" s="42">
        <f t="shared" si="21"/>
        <v>9.1531223267750228</v>
      </c>
      <c r="D251" s="48"/>
      <c r="E251" s="20">
        <v>107</v>
      </c>
      <c r="F251" s="14">
        <v>79</v>
      </c>
      <c r="G251" s="49">
        <f t="shared" si="22"/>
        <v>35.443037974683541</v>
      </c>
      <c r="H251" s="33">
        <f t="shared" si="23"/>
        <v>0.34128604235774435</v>
      </c>
      <c r="I251" s="33">
        <f t="shared" si="24"/>
        <v>0.30483099243710449</v>
      </c>
      <c r="J251" s="20">
        <v>1276</v>
      </c>
      <c r="K251" s="14">
        <v>1169</v>
      </c>
      <c r="L251" s="49">
        <f t="shared" si="25"/>
        <v>9.1531223267750228</v>
      </c>
      <c r="M251" s="33">
        <f t="shared" si="26"/>
        <v>0.40954141632003288</v>
      </c>
      <c r="N251" s="34">
        <f t="shared" si="27"/>
        <v>0.42232048669816907</v>
      </c>
    </row>
    <row r="252" spans="1:14" hidden="1" outlineLevel="1" x14ac:dyDescent="0.25">
      <c r="A252" s="36"/>
      <c r="B252" s="50" t="s">
        <v>259</v>
      </c>
      <c r="C252" s="42">
        <f t="shared" si="21"/>
        <v>0</v>
      </c>
      <c r="D252" s="48"/>
      <c r="E252" s="20">
        <v>54</v>
      </c>
      <c r="F252" s="14">
        <v>103</v>
      </c>
      <c r="G252" s="49">
        <f t="shared" si="22"/>
        <v>-47.572815533980581</v>
      </c>
      <c r="H252" s="33">
        <f t="shared" si="23"/>
        <v>0.17223781576932889</v>
      </c>
      <c r="I252" s="33">
        <f t="shared" si="24"/>
        <v>0.39743787621546534</v>
      </c>
      <c r="J252" s="20">
        <v>941</v>
      </c>
      <c r="K252" s="14">
        <v>941</v>
      </c>
      <c r="L252" s="49">
        <f t="shared" si="25"/>
        <v>0</v>
      </c>
      <c r="M252" s="33">
        <f t="shared" si="26"/>
        <v>0.30202074667488321</v>
      </c>
      <c r="N252" s="34">
        <f t="shared" si="27"/>
        <v>0.33995173480152019</v>
      </c>
    </row>
    <row r="253" spans="1:14" hidden="1" outlineLevel="1" x14ac:dyDescent="0.25">
      <c r="A253" s="36"/>
      <c r="B253" s="50" t="s">
        <v>260</v>
      </c>
      <c r="C253" s="42">
        <f t="shared" si="21"/>
        <v>-71.815889029003785</v>
      </c>
      <c r="D253" s="48"/>
      <c r="E253" s="20">
        <v>0</v>
      </c>
      <c r="F253" s="14">
        <v>147</v>
      </c>
      <c r="G253" s="49">
        <f t="shared" si="22"/>
        <v>-100</v>
      </c>
      <c r="H253" s="33" t="str">
        <f t="shared" si="23"/>
        <v/>
      </c>
      <c r="I253" s="33">
        <f t="shared" si="24"/>
        <v>0.56721716314246029</v>
      </c>
      <c r="J253" s="20">
        <v>447</v>
      </c>
      <c r="K253" s="14">
        <v>1586</v>
      </c>
      <c r="L253" s="49">
        <f t="shared" si="25"/>
        <v>-71.815889029003785</v>
      </c>
      <c r="M253" s="33">
        <f t="shared" si="26"/>
        <v>0.14346787860114005</v>
      </c>
      <c r="N253" s="34">
        <f t="shared" si="27"/>
        <v>0.57296859871967165</v>
      </c>
    </row>
    <row r="254" spans="1:14" hidden="1" outlineLevel="1" x14ac:dyDescent="0.25">
      <c r="A254" s="36"/>
      <c r="B254" s="50" t="s">
        <v>261</v>
      </c>
      <c r="C254" s="42" t="str">
        <f t="shared" si="21"/>
        <v/>
      </c>
      <c r="D254" s="48"/>
      <c r="E254" s="20">
        <v>140</v>
      </c>
      <c r="F254" s="14">
        <v>0</v>
      </c>
      <c r="G254" s="49" t="str">
        <f t="shared" si="22"/>
        <v/>
      </c>
      <c r="H254" s="33">
        <f t="shared" si="23"/>
        <v>0.44654248532788982</v>
      </c>
      <c r="I254" s="33" t="str">
        <f t="shared" si="24"/>
        <v/>
      </c>
      <c r="J254" s="20">
        <v>278</v>
      </c>
      <c r="K254" s="14">
        <v>0</v>
      </c>
      <c r="L254" s="49" t="str">
        <f t="shared" si="25"/>
        <v/>
      </c>
      <c r="M254" s="33">
        <f t="shared" si="26"/>
        <v>8.922610794433318E-2</v>
      </c>
      <c r="N254" s="34" t="str">
        <f t="shared" si="27"/>
        <v/>
      </c>
    </row>
    <row r="255" spans="1:14" hidden="1" outlineLevel="1" x14ac:dyDescent="0.25">
      <c r="A255" s="36"/>
      <c r="B255" s="50" t="s">
        <v>262</v>
      </c>
      <c r="C255" s="42">
        <f t="shared" si="21"/>
        <v>-53.051643192488264</v>
      </c>
      <c r="D255" s="48"/>
      <c r="E255" s="20">
        <v>11</v>
      </c>
      <c r="F255" s="14">
        <v>7</v>
      </c>
      <c r="G255" s="49">
        <f t="shared" si="22"/>
        <v>57.142857142857139</v>
      </c>
      <c r="H255" s="33">
        <f t="shared" si="23"/>
        <v>3.5085480990048483E-2</v>
      </c>
      <c r="I255" s="33">
        <f t="shared" si="24"/>
        <v>2.7010341102021915E-2</v>
      </c>
      <c r="J255" s="20">
        <v>100</v>
      </c>
      <c r="K255" s="14">
        <v>213</v>
      </c>
      <c r="L255" s="49">
        <f t="shared" si="25"/>
        <v>-53.051643192488264</v>
      </c>
      <c r="M255" s="33">
        <f t="shared" si="26"/>
        <v>3.2095722282134233E-2</v>
      </c>
      <c r="N255" s="34">
        <f t="shared" si="27"/>
        <v>7.694975506134305E-2</v>
      </c>
    </row>
    <row r="256" spans="1:14" hidden="1" outlineLevel="1" x14ac:dyDescent="0.25">
      <c r="A256" s="36"/>
      <c r="B256" s="50" t="s">
        <v>263</v>
      </c>
      <c r="C256" s="42">
        <f t="shared" si="21"/>
        <v>-4.8780487804878048</v>
      </c>
      <c r="D256" s="48"/>
      <c r="E256" s="20">
        <v>2</v>
      </c>
      <c r="F256" s="14">
        <v>1</v>
      </c>
      <c r="G256" s="49">
        <f t="shared" si="22"/>
        <v>100</v>
      </c>
      <c r="H256" s="33">
        <f t="shared" si="23"/>
        <v>6.3791783618269964E-3</v>
      </c>
      <c r="I256" s="33">
        <f t="shared" si="24"/>
        <v>3.8586201574317023E-3</v>
      </c>
      <c r="J256" s="20">
        <v>39</v>
      </c>
      <c r="K256" s="14">
        <v>41</v>
      </c>
      <c r="L256" s="49">
        <f t="shared" si="25"/>
        <v>-4.8780487804878048</v>
      </c>
      <c r="M256" s="33">
        <f t="shared" si="26"/>
        <v>1.2517331690032352E-2</v>
      </c>
      <c r="N256" s="34">
        <f t="shared" si="27"/>
        <v>1.4811924683169319E-2</v>
      </c>
    </row>
    <row r="257" spans="1:14" collapsed="1" x14ac:dyDescent="0.25">
      <c r="A257" s="36" t="s">
        <v>264</v>
      </c>
      <c r="B257" s="1" t="s">
        <v>265</v>
      </c>
      <c r="C257" s="42">
        <f t="shared" si="21"/>
        <v>-5.7202984503539316</v>
      </c>
      <c r="D257" s="48"/>
      <c r="E257" s="20">
        <v>489</v>
      </c>
      <c r="F257" s="14">
        <v>514</v>
      </c>
      <c r="G257" s="49">
        <f t="shared" si="22"/>
        <v>-4.8638132295719849</v>
      </c>
      <c r="H257" s="33">
        <f t="shared" si="23"/>
        <v>1.5597091094667008</v>
      </c>
      <c r="I257" s="33">
        <f t="shared" si="24"/>
        <v>1.9833307609198949</v>
      </c>
      <c r="J257" s="20">
        <v>4928</v>
      </c>
      <c r="K257" s="14">
        <v>5227</v>
      </c>
      <c r="L257" s="49">
        <f t="shared" si="25"/>
        <v>-5.7202984503539316</v>
      </c>
      <c r="M257" s="33">
        <f t="shared" si="26"/>
        <v>1.5816771940635754</v>
      </c>
      <c r="N257" s="34">
        <f t="shared" si="27"/>
        <v>1.8883397638762445</v>
      </c>
    </row>
    <row r="258" spans="1:14" hidden="1" outlineLevel="1" x14ac:dyDescent="0.25">
      <c r="A258" s="36"/>
      <c r="B258" s="50" t="s">
        <v>266</v>
      </c>
      <c r="C258" s="42">
        <f t="shared" si="21"/>
        <v>110.56034482758621</v>
      </c>
      <c r="D258" s="48"/>
      <c r="E258" s="20">
        <v>66</v>
      </c>
      <c r="F258" s="14">
        <v>130</v>
      </c>
      <c r="G258" s="49">
        <f t="shared" si="22"/>
        <v>-49.230769230769234</v>
      </c>
      <c r="H258" s="33">
        <f t="shared" si="23"/>
        <v>0.21051288594029091</v>
      </c>
      <c r="I258" s="33">
        <f t="shared" si="24"/>
        <v>0.50162062046612133</v>
      </c>
      <c r="J258" s="20">
        <v>977</v>
      </c>
      <c r="K258" s="14">
        <v>464</v>
      </c>
      <c r="L258" s="49">
        <f t="shared" si="25"/>
        <v>110.56034482758621</v>
      </c>
      <c r="M258" s="33">
        <f t="shared" si="26"/>
        <v>0.3135752066964515</v>
      </c>
      <c r="N258" s="34">
        <f t="shared" si="27"/>
        <v>0.16762763543879425</v>
      </c>
    </row>
    <row r="259" spans="1:14" hidden="1" outlineLevel="1" x14ac:dyDescent="0.25">
      <c r="A259" s="36"/>
      <c r="B259" s="50" t="s">
        <v>267</v>
      </c>
      <c r="C259" s="42">
        <f t="shared" si="21"/>
        <v>-8.3420229405630852</v>
      </c>
      <c r="D259" s="48"/>
      <c r="E259" s="20">
        <v>102</v>
      </c>
      <c r="F259" s="14">
        <v>77</v>
      </c>
      <c r="G259" s="49">
        <f t="shared" si="22"/>
        <v>32.467532467532465</v>
      </c>
      <c r="H259" s="33">
        <f t="shared" si="23"/>
        <v>0.32533809645317685</v>
      </c>
      <c r="I259" s="33">
        <f t="shared" si="24"/>
        <v>0.29711375212224106</v>
      </c>
      <c r="J259" s="20">
        <v>879</v>
      </c>
      <c r="K259" s="14">
        <v>959</v>
      </c>
      <c r="L259" s="49">
        <f t="shared" si="25"/>
        <v>-8.3420229405630852</v>
      </c>
      <c r="M259" s="33">
        <f t="shared" si="26"/>
        <v>0.2821213988599599</v>
      </c>
      <c r="N259" s="34">
        <f t="shared" si="27"/>
        <v>0.34645453100388723</v>
      </c>
    </row>
    <row r="260" spans="1:14" hidden="1" outlineLevel="1" x14ac:dyDescent="0.25">
      <c r="A260" s="36"/>
      <c r="B260" s="50" t="s">
        <v>268</v>
      </c>
      <c r="C260" s="42">
        <f t="shared" si="21"/>
        <v>-27.355371900826448</v>
      </c>
      <c r="D260" s="48"/>
      <c r="E260" s="20">
        <v>97</v>
      </c>
      <c r="F260" s="14">
        <v>88</v>
      </c>
      <c r="G260" s="49">
        <f t="shared" si="22"/>
        <v>10.227272727272728</v>
      </c>
      <c r="H260" s="33">
        <f t="shared" si="23"/>
        <v>0.30939015054860936</v>
      </c>
      <c r="I260" s="33">
        <f t="shared" si="24"/>
        <v>0.3395585738539898</v>
      </c>
      <c r="J260" s="20">
        <v>879</v>
      </c>
      <c r="K260" s="14">
        <v>1210</v>
      </c>
      <c r="L260" s="49">
        <f t="shared" si="25"/>
        <v>-27.355371900826448</v>
      </c>
      <c r="M260" s="33">
        <f t="shared" si="26"/>
        <v>0.2821213988599599</v>
      </c>
      <c r="N260" s="34">
        <f t="shared" si="27"/>
        <v>0.4371324113813384</v>
      </c>
    </row>
    <row r="261" spans="1:14" hidden="1" outlineLevel="1" x14ac:dyDescent="0.25">
      <c r="A261" s="36"/>
      <c r="B261" s="50" t="s">
        <v>269</v>
      </c>
      <c r="C261" s="42">
        <f t="shared" si="21"/>
        <v>-31.647634584013051</v>
      </c>
      <c r="D261" s="48"/>
      <c r="E261" s="20">
        <v>83</v>
      </c>
      <c r="F261" s="14">
        <v>71</v>
      </c>
      <c r="G261" s="49">
        <f t="shared" si="22"/>
        <v>16.901408450704224</v>
      </c>
      <c r="H261" s="33">
        <f t="shared" si="23"/>
        <v>0.26473590201582037</v>
      </c>
      <c r="I261" s="33">
        <f t="shared" si="24"/>
        <v>0.27396203117765083</v>
      </c>
      <c r="J261" s="20">
        <v>838</v>
      </c>
      <c r="K261" s="14">
        <v>1226</v>
      </c>
      <c r="L261" s="49">
        <f t="shared" si="25"/>
        <v>-31.647634584013051</v>
      </c>
      <c r="M261" s="33">
        <f t="shared" si="26"/>
        <v>0.26896215272428486</v>
      </c>
      <c r="N261" s="34">
        <f t="shared" si="27"/>
        <v>0.44291267467233136</v>
      </c>
    </row>
    <row r="262" spans="1:14" hidden="1" outlineLevel="1" x14ac:dyDescent="0.25">
      <c r="A262" s="36"/>
      <c r="B262" s="50" t="s">
        <v>270</v>
      </c>
      <c r="C262" s="42">
        <f t="shared" si="21"/>
        <v>-14.32791728212703</v>
      </c>
      <c r="D262" s="48"/>
      <c r="E262" s="20">
        <v>49</v>
      </c>
      <c r="F262" s="14">
        <v>56</v>
      </c>
      <c r="G262" s="49">
        <f t="shared" si="22"/>
        <v>-12.5</v>
      </c>
      <c r="H262" s="33">
        <f t="shared" si="23"/>
        <v>0.15628986986476143</v>
      </c>
      <c r="I262" s="33">
        <f t="shared" si="24"/>
        <v>0.21608272881617532</v>
      </c>
      <c r="J262" s="20">
        <v>580</v>
      </c>
      <c r="K262" s="14">
        <v>677</v>
      </c>
      <c r="L262" s="49">
        <f t="shared" si="25"/>
        <v>-14.32791728212703</v>
      </c>
      <c r="M262" s="33">
        <f t="shared" si="26"/>
        <v>0.18615518923637855</v>
      </c>
      <c r="N262" s="34">
        <f t="shared" si="27"/>
        <v>0.2445773905001373</v>
      </c>
    </row>
    <row r="263" spans="1:14" hidden="1" outlineLevel="1" x14ac:dyDescent="0.25">
      <c r="A263" s="36"/>
      <c r="B263" s="50" t="s">
        <v>271</v>
      </c>
      <c r="C263" s="42">
        <f t="shared" si="21"/>
        <v>1.1428571428571428</v>
      </c>
      <c r="D263" s="48"/>
      <c r="E263" s="20">
        <v>40</v>
      </c>
      <c r="F263" s="14">
        <v>26</v>
      </c>
      <c r="G263" s="49">
        <f t="shared" si="22"/>
        <v>53.846153846153847</v>
      </c>
      <c r="H263" s="33">
        <f t="shared" si="23"/>
        <v>0.12758356723653994</v>
      </c>
      <c r="I263" s="33">
        <f t="shared" si="24"/>
        <v>0.10032412409322426</v>
      </c>
      <c r="J263" s="20">
        <v>354</v>
      </c>
      <c r="K263" s="14">
        <v>350</v>
      </c>
      <c r="L263" s="49">
        <f t="shared" si="25"/>
        <v>1.1428571428571428</v>
      </c>
      <c r="M263" s="33">
        <f t="shared" si="26"/>
        <v>0.1136188568787552</v>
      </c>
      <c r="N263" s="34">
        <f t="shared" si="27"/>
        <v>0.12644325949046981</v>
      </c>
    </row>
    <row r="264" spans="1:14" hidden="1" outlineLevel="1" x14ac:dyDescent="0.25">
      <c r="A264" s="36"/>
      <c r="B264" s="50" t="s">
        <v>272</v>
      </c>
      <c r="C264" s="42">
        <f t="shared" si="21"/>
        <v>17.647058823529413</v>
      </c>
      <c r="D264" s="48"/>
      <c r="E264" s="20">
        <v>47</v>
      </c>
      <c r="F264" s="14">
        <v>63</v>
      </c>
      <c r="G264" s="49">
        <f t="shared" si="22"/>
        <v>-25.396825396825395</v>
      </c>
      <c r="H264" s="33">
        <f t="shared" si="23"/>
        <v>0.14991069150293443</v>
      </c>
      <c r="I264" s="33">
        <f t="shared" si="24"/>
        <v>0.24309306991819726</v>
      </c>
      <c r="J264" s="20">
        <v>320</v>
      </c>
      <c r="K264" s="14">
        <v>272</v>
      </c>
      <c r="L264" s="49">
        <f t="shared" si="25"/>
        <v>17.647058823529413</v>
      </c>
      <c r="M264" s="33">
        <f t="shared" si="26"/>
        <v>0.10270631130282956</v>
      </c>
      <c r="N264" s="34">
        <f t="shared" si="27"/>
        <v>9.8264475946879384E-2</v>
      </c>
    </row>
    <row r="265" spans="1:14" hidden="1" outlineLevel="1" x14ac:dyDescent="0.25">
      <c r="A265" s="36"/>
      <c r="B265" s="50" t="s">
        <v>273</v>
      </c>
      <c r="C265" s="42">
        <f t="shared" si="21"/>
        <v>600</v>
      </c>
      <c r="D265" s="48"/>
      <c r="E265" s="20">
        <v>3</v>
      </c>
      <c r="F265" s="14">
        <v>0</v>
      </c>
      <c r="G265" s="49" t="str">
        <f t="shared" si="22"/>
        <v/>
      </c>
      <c r="H265" s="33">
        <f t="shared" si="23"/>
        <v>9.5687675427404938E-3</v>
      </c>
      <c r="I265" s="33" t="str">
        <f t="shared" si="24"/>
        <v/>
      </c>
      <c r="J265" s="20">
        <v>49</v>
      </c>
      <c r="K265" s="14">
        <v>7</v>
      </c>
      <c r="L265" s="49">
        <f t="shared" si="25"/>
        <v>600</v>
      </c>
      <c r="M265" s="33">
        <f t="shared" si="26"/>
        <v>1.5726903918245775E-2</v>
      </c>
      <c r="N265" s="34">
        <f t="shared" si="27"/>
        <v>2.5288651898093956E-3</v>
      </c>
    </row>
    <row r="266" spans="1:14" hidden="1" outlineLevel="1" x14ac:dyDescent="0.25">
      <c r="A266" s="36"/>
      <c r="B266" s="50" t="s">
        <v>274</v>
      </c>
      <c r="C266" s="42">
        <f t="shared" ref="C266:C329" si="28">IF(K266=0,"",SUM(((J266-K266)/K266)*100))</f>
        <v>40</v>
      </c>
      <c r="D266" s="48"/>
      <c r="E266" s="20">
        <v>2</v>
      </c>
      <c r="F266" s="14">
        <v>1</v>
      </c>
      <c r="G266" s="49">
        <f t="shared" ref="G266:G329" si="29">IF(F266=0,"",SUM(((E266-F266)/F266)*100))</f>
        <v>100</v>
      </c>
      <c r="H266" s="33">
        <f t="shared" ref="H266:H329" si="30">IF(E266=0,"",SUM((E266/CntPeriod)*100))</f>
        <v>6.3791783618269964E-3</v>
      </c>
      <c r="I266" s="33">
        <f t="shared" ref="I266:I329" si="31">IF(F266=0,"",SUM((F266/CntPeriodPrevYear)*100))</f>
        <v>3.8586201574317023E-3</v>
      </c>
      <c r="J266" s="20">
        <v>49</v>
      </c>
      <c r="K266" s="14">
        <v>35</v>
      </c>
      <c r="L266" s="49">
        <f t="shared" ref="L266:L329" si="32">IF(K266=0,"",SUM(((J266-K266)/K266)*100))</f>
        <v>40</v>
      </c>
      <c r="M266" s="33">
        <f t="shared" ref="M266:M329" si="33">IF(J266=0,"",SUM((J266/CntYearAck)*100))</f>
        <v>1.5726903918245775E-2</v>
      </c>
      <c r="N266" s="34">
        <f t="shared" ref="N266:N329" si="34">IF(K266=0,"",SUM((K266/CntPrevYearAck)*100))</f>
        <v>1.2644325949046978E-2</v>
      </c>
    </row>
    <row r="267" spans="1:14" hidden="1" outlineLevel="1" x14ac:dyDescent="0.25">
      <c r="A267" s="36"/>
      <c r="B267" s="50" t="s">
        <v>275</v>
      </c>
      <c r="C267" s="42">
        <f t="shared" si="28"/>
        <v>-91.304347826086953</v>
      </c>
      <c r="D267" s="48"/>
      <c r="E267" s="20">
        <v>0</v>
      </c>
      <c r="F267" s="14">
        <v>2</v>
      </c>
      <c r="G267" s="49">
        <f t="shared" si="29"/>
        <v>-100</v>
      </c>
      <c r="H267" s="33" t="str">
        <f t="shared" si="30"/>
        <v/>
      </c>
      <c r="I267" s="33">
        <f t="shared" si="31"/>
        <v>7.7172403148634047E-3</v>
      </c>
      <c r="J267" s="20">
        <v>2</v>
      </c>
      <c r="K267" s="14">
        <v>23</v>
      </c>
      <c r="L267" s="49">
        <f t="shared" si="32"/>
        <v>-91.304347826086953</v>
      </c>
      <c r="M267" s="33">
        <f t="shared" si="33"/>
        <v>6.4191444564268469E-4</v>
      </c>
      <c r="N267" s="34">
        <f t="shared" si="34"/>
        <v>8.3091284808022997E-3</v>
      </c>
    </row>
    <row r="268" spans="1:14" hidden="1" outlineLevel="1" x14ac:dyDescent="0.25">
      <c r="A268" s="36"/>
      <c r="B268" s="50" t="s">
        <v>276</v>
      </c>
      <c r="C268" s="42" t="str">
        <f t="shared" si="28"/>
        <v/>
      </c>
      <c r="D268" s="48"/>
      <c r="E268" s="20">
        <v>0</v>
      </c>
      <c r="F268" s="14">
        <v>0</v>
      </c>
      <c r="G268" s="49" t="str">
        <f t="shared" si="29"/>
        <v/>
      </c>
      <c r="H268" s="33" t="str">
        <f t="shared" si="30"/>
        <v/>
      </c>
      <c r="I268" s="33" t="str">
        <f t="shared" si="31"/>
        <v/>
      </c>
      <c r="J268" s="20">
        <v>1</v>
      </c>
      <c r="K268" s="14">
        <v>0</v>
      </c>
      <c r="L268" s="49" t="str">
        <f t="shared" si="32"/>
        <v/>
      </c>
      <c r="M268" s="33">
        <f t="shared" si="33"/>
        <v>3.2095722282134235E-4</v>
      </c>
      <c r="N268" s="34" t="str">
        <f t="shared" si="34"/>
        <v/>
      </c>
    </row>
    <row r="269" spans="1:14" hidden="1" outlineLevel="1" x14ac:dyDescent="0.25">
      <c r="A269" s="36"/>
      <c r="B269" s="50" t="s">
        <v>277</v>
      </c>
      <c r="C269" s="42">
        <f t="shared" si="28"/>
        <v>-100</v>
      </c>
      <c r="D269" s="48"/>
      <c r="E269" s="20">
        <v>0</v>
      </c>
      <c r="F269" s="14">
        <v>0</v>
      </c>
      <c r="G269" s="49" t="str">
        <f t="shared" si="29"/>
        <v/>
      </c>
      <c r="H269" s="33" t="str">
        <f t="shared" si="30"/>
        <v/>
      </c>
      <c r="I269" s="33" t="str">
        <f t="shared" si="31"/>
        <v/>
      </c>
      <c r="J269" s="20">
        <v>0</v>
      </c>
      <c r="K269" s="14">
        <v>4</v>
      </c>
      <c r="L269" s="49">
        <f t="shared" si="32"/>
        <v>-100</v>
      </c>
      <c r="M269" s="33" t="str">
        <f t="shared" si="33"/>
        <v/>
      </c>
      <c r="N269" s="34">
        <f t="shared" si="34"/>
        <v>1.4450658227482263E-3</v>
      </c>
    </row>
    <row r="270" spans="1:14" collapsed="1" x14ac:dyDescent="0.25">
      <c r="A270" s="36" t="s">
        <v>278</v>
      </c>
      <c r="B270" s="1" t="s">
        <v>279</v>
      </c>
      <c r="C270" s="42">
        <f t="shared" si="28"/>
        <v>-9.6788990825688082</v>
      </c>
      <c r="D270" s="48"/>
      <c r="E270" s="20">
        <v>323</v>
      </c>
      <c r="F270" s="14">
        <v>455</v>
      </c>
      <c r="G270" s="49">
        <f t="shared" si="29"/>
        <v>-29.010989010989015</v>
      </c>
      <c r="H270" s="33">
        <f t="shared" si="30"/>
        <v>1.03023730543506</v>
      </c>
      <c r="I270" s="33">
        <f t="shared" si="31"/>
        <v>1.7556721716314245</v>
      </c>
      <c r="J270" s="20">
        <v>3938</v>
      </c>
      <c r="K270" s="14">
        <v>4360</v>
      </c>
      <c r="L270" s="49">
        <f t="shared" si="32"/>
        <v>-9.6788990825688082</v>
      </c>
      <c r="M270" s="33">
        <f t="shared" si="33"/>
        <v>1.2639295434704463</v>
      </c>
      <c r="N270" s="34">
        <f t="shared" si="34"/>
        <v>1.5751217467955665</v>
      </c>
    </row>
    <row r="271" spans="1:14" hidden="1" outlineLevel="1" x14ac:dyDescent="0.25">
      <c r="A271" s="36"/>
      <c r="B271" s="50" t="s">
        <v>280</v>
      </c>
      <c r="C271" s="42">
        <f t="shared" si="28"/>
        <v>-6.0551287844554897</v>
      </c>
      <c r="D271" s="48"/>
      <c r="E271" s="20">
        <v>194</v>
      </c>
      <c r="F271" s="14">
        <v>299</v>
      </c>
      <c r="G271" s="49">
        <f t="shared" si="29"/>
        <v>-35.11705685618729</v>
      </c>
      <c r="H271" s="33">
        <f t="shared" si="30"/>
        <v>0.61878030109721871</v>
      </c>
      <c r="I271" s="33">
        <f t="shared" si="31"/>
        <v>1.153727427072079</v>
      </c>
      <c r="J271" s="20">
        <v>2079</v>
      </c>
      <c r="K271" s="14">
        <v>2213</v>
      </c>
      <c r="L271" s="49">
        <f t="shared" si="32"/>
        <v>-6.0551287844554897</v>
      </c>
      <c r="M271" s="33">
        <f t="shared" si="33"/>
        <v>0.66727006624557073</v>
      </c>
      <c r="N271" s="34">
        <f t="shared" si="34"/>
        <v>0.79948266643545607</v>
      </c>
    </row>
    <row r="272" spans="1:14" hidden="1" outlineLevel="1" x14ac:dyDescent="0.25">
      <c r="A272" s="36"/>
      <c r="B272" s="50" t="s">
        <v>281</v>
      </c>
      <c r="C272" s="42">
        <f t="shared" si="28"/>
        <v>-13.643410852713178</v>
      </c>
      <c r="D272" s="48"/>
      <c r="E272" s="20">
        <v>87</v>
      </c>
      <c r="F272" s="14">
        <v>94</v>
      </c>
      <c r="G272" s="49">
        <f t="shared" si="29"/>
        <v>-7.4468085106382977</v>
      </c>
      <c r="H272" s="33">
        <f t="shared" si="30"/>
        <v>0.27749425873947436</v>
      </c>
      <c r="I272" s="33">
        <f t="shared" si="31"/>
        <v>0.36271029479858002</v>
      </c>
      <c r="J272" s="20">
        <v>1114</v>
      </c>
      <c r="K272" s="14">
        <v>1290</v>
      </c>
      <c r="L272" s="49">
        <f t="shared" si="32"/>
        <v>-13.643410852713178</v>
      </c>
      <c r="M272" s="33">
        <f t="shared" si="33"/>
        <v>0.35754634622297543</v>
      </c>
      <c r="N272" s="34">
        <f t="shared" si="34"/>
        <v>0.46603372783630292</v>
      </c>
    </row>
    <row r="273" spans="1:14" hidden="1" outlineLevel="1" x14ac:dyDescent="0.25">
      <c r="A273" s="36"/>
      <c r="B273" s="50" t="s">
        <v>282</v>
      </c>
      <c r="C273" s="42">
        <f t="shared" si="28"/>
        <v>-11.183144246353322</v>
      </c>
      <c r="D273" s="48"/>
      <c r="E273" s="20">
        <v>30</v>
      </c>
      <c r="F273" s="14">
        <v>42</v>
      </c>
      <c r="G273" s="49">
        <f t="shared" si="29"/>
        <v>-28.571428571428569</v>
      </c>
      <c r="H273" s="33">
        <f t="shared" si="30"/>
        <v>9.5687675427404958E-2</v>
      </c>
      <c r="I273" s="33">
        <f t="shared" si="31"/>
        <v>0.1620620466121315</v>
      </c>
      <c r="J273" s="20">
        <v>548</v>
      </c>
      <c r="K273" s="14">
        <v>617</v>
      </c>
      <c r="L273" s="49">
        <f t="shared" si="32"/>
        <v>-11.183144246353322</v>
      </c>
      <c r="M273" s="33">
        <f t="shared" si="33"/>
        <v>0.17588455810609563</v>
      </c>
      <c r="N273" s="34">
        <f t="shared" si="34"/>
        <v>0.22290140315891388</v>
      </c>
    </row>
    <row r="274" spans="1:14" hidden="1" outlineLevel="1" x14ac:dyDescent="0.25">
      <c r="A274" s="36"/>
      <c r="B274" s="50" t="s">
        <v>283</v>
      </c>
      <c r="C274" s="42">
        <f t="shared" si="28"/>
        <v>-17.916666666666668</v>
      </c>
      <c r="D274" s="48"/>
      <c r="E274" s="20">
        <v>12</v>
      </c>
      <c r="F274" s="14">
        <v>20</v>
      </c>
      <c r="G274" s="49">
        <f t="shared" si="29"/>
        <v>-40</v>
      </c>
      <c r="H274" s="33">
        <f t="shared" si="30"/>
        <v>3.8275070170961975E-2</v>
      </c>
      <c r="I274" s="33">
        <f t="shared" si="31"/>
        <v>7.717240314863405E-2</v>
      </c>
      <c r="J274" s="20">
        <v>197</v>
      </c>
      <c r="K274" s="14">
        <v>240</v>
      </c>
      <c r="L274" s="49">
        <f t="shared" si="32"/>
        <v>-17.916666666666668</v>
      </c>
      <c r="M274" s="33">
        <f t="shared" si="33"/>
        <v>6.3228572895804441E-2</v>
      </c>
      <c r="N274" s="34">
        <f t="shared" si="34"/>
        <v>8.6703949364893576E-2</v>
      </c>
    </row>
    <row r="275" spans="1:14" collapsed="1" x14ac:dyDescent="0.25">
      <c r="A275" s="36" t="s">
        <v>284</v>
      </c>
      <c r="B275" s="1" t="s">
        <v>285</v>
      </c>
      <c r="C275" s="42">
        <f t="shared" si="28"/>
        <v>30.229419703103915</v>
      </c>
      <c r="D275" s="48"/>
      <c r="E275" s="20">
        <v>472</v>
      </c>
      <c r="F275" s="14">
        <v>337</v>
      </c>
      <c r="G275" s="49">
        <f t="shared" si="29"/>
        <v>40.059347181008903</v>
      </c>
      <c r="H275" s="33">
        <f t="shared" si="30"/>
        <v>1.5054860933911711</v>
      </c>
      <c r="I275" s="33">
        <f t="shared" si="31"/>
        <v>1.3003549930544838</v>
      </c>
      <c r="J275" s="20">
        <v>3860</v>
      </c>
      <c r="K275" s="14">
        <v>2964</v>
      </c>
      <c r="L275" s="49">
        <f t="shared" si="32"/>
        <v>30.229419703103915</v>
      </c>
      <c r="M275" s="33">
        <f t="shared" si="33"/>
        <v>1.2388948800903816</v>
      </c>
      <c r="N275" s="34">
        <f t="shared" si="34"/>
        <v>1.0707937746564355</v>
      </c>
    </row>
    <row r="276" spans="1:14" hidden="1" outlineLevel="1" x14ac:dyDescent="0.25">
      <c r="A276" s="36"/>
      <c r="B276" s="50" t="s">
        <v>286</v>
      </c>
      <c r="C276" s="42">
        <f t="shared" si="28"/>
        <v>23.62780972294825</v>
      </c>
      <c r="D276" s="48"/>
      <c r="E276" s="20">
        <v>225</v>
      </c>
      <c r="F276" s="14">
        <v>224</v>
      </c>
      <c r="G276" s="49">
        <f t="shared" si="29"/>
        <v>0.4464285714285714</v>
      </c>
      <c r="H276" s="33">
        <f t="shared" si="30"/>
        <v>0.71765756570553707</v>
      </c>
      <c r="I276" s="33">
        <f t="shared" si="31"/>
        <v>0.86433091526470129</v>
      </c>
      <c r="J276" s="20">
        <v>2365</v>
      </c>
      <c r="K276" s="14">
        <v>1913</v>
      </c>
      <c r="L276" s="49">
        <f t="shared" si="32"/>
        <v>23.62780972294825</v>
      </c>
      <c r="M276" s="33">
        <f t="shared" si="33"/>
        <v>0.75906383197247473</v>
      </c>
      <c r="N276" s="34">
        <f t="shared" si="34"/>
        <v>0.69110272972933917</v>
      </c>
    </row>
    <row r="277" spans="1:14" hidden="1" outlineLevel="1" x14ac:dyDescent="0.25">
      <c r="A277" s="36"/>
      <c r="B277" s="50" t="s">
        <v>287</v>
      </c>
      <c r="C277" s="42">
        <f t="shared" si="28"/>
        <v>63.074484944532486</v>
      </c>
      <c r="D277" s="48"/>
      <c r="E277" s="20">
        <v>203</v>
      </c>
      <c r="F277" s="14">
        <v>56</v>
      </c>
      <c r="G277" s="49">
        <f t="shared" si="29"/>
        <v>262.5</v>
      </c>
      <c r="H277" s="33">
        <f t="shared" si="30"/>
        <v>0.6474866037254402</v>
      </c>
      <c r="I277" s="33">
        <f t="shared" si="31"/>
        <v>0.21608272881617532</v>
      </c>
      <c r="J277" s="20">
        <v>1029</v>
      </c>
      <c r="K277" s="14">
        <v>631</v>
      </c>
      <c r="L277" s="49">
        <f t="shared" si="32"/>
        <v>63.074484944532486</v>
      </c>
      <c r="M277" s="33">
        <f t="shared" si="33"/>
        <v>0.33026498228316131</v>
      </c>
      <c r="N277" s="34">
        <f t="shared" si="34"/>
        <v>0.22795913353853267</v>
      </c>
    </row>
    <row r="278" spans="1:14" hidden="1" outlineLevel="1" x14ac:dyDescent="0.25">
      <c r="A278" s="36"/>
      <c r="B278" s="50" t="s">
        <v>288</v>
      </c>
      <c r="C278" s="42">
        <f t="shared" si="28"/>
        <v>29.435483870967744</v>
      </c>
      <c r="D278" s="48"/>
      <c r="E278" s="20">
        <v>39</v>
      </c>
      <c r="F278" s="14">
        <v>23</v>
      </c>
      <c r="G278" s="49">
        <f t="shared" si="29"/>
        <v>69.565217391304344</v>
      </c>
      <c r="H278" s="33">
        <f t="shared" si="30"/>
        <v>0.12439397805562642</v>
      </c>
      <c r="I278" s="33">
        <f t="shared" si="31"/>
        <v>8.8748263620929149E-2</v>
      </c>
      <c r="J278" s="20">
        <v>321</v>
      </c>
      <c r="K278" s="14">
        <v>248</v>
      </c>
      <c r="L278" s="49">
        <f t="shared" si="32"/>
        <v>29.435483870967744</v>
      </c>
      <c r="M278" s="33">
        <f t="shared" si="33"/>
        <v>0.10302726852565089</v>
      </c>
      <c r="N278" s="34">
        <f t="shared" si="34"/>
        <v>8.9594081010390014E-2</v>
      </c>
    </row>
    <row r="279" spans="1:14" hidden="1" outlineLevel="1" x14ac:dyDescent="0.25">
      <c r="A279" s="36"/>
      <c r="B279" s="50" t="s">
        <v>289</v>
      </c>
      <c r="C279" s="42">
        <f t="shared" si="28"/>
        <v>-24.060150375939848</v>
      </c>
      <c r="D279" s="48"/>
      <c r="E279" s="20">
        <v>0</v>
      </c>
      <c r="F279" s="14">
        <v>26</v>
      </c>
      <c r="G279" s="49">
        <f t="shared" si="29"/>
        <v>-100</v>
      </c>
      <c r="H279" s="33" t="str">
        <f t="shared" si="30"/>
        <v/>
      </c>
      <c r="I279" s="33">
        <f t="shared" si="31"/>
        <v>0.10032412409322426</v>
      </c>
      <c r="J279" s="20">
        <v>101</v>
      </c>
      <c r="K279" s="14">
        <v>133</v>
      </c>
      <c r="L279" s="49">
        <f t="shared" si="32"/>
        <v>-24.060150375939848</v>
      </c>
      <c r="M279" s="33">
        <f t="shared" si="33"/>
        <v>3.2416679504955581E-2</v>
      </c>
      <c r="N279" s="34">
        <f t="shared" si="34"/>
        <v>4.8048438606378523E-2</v>
      </c>
    </row>
    <row r="280" spans="1:14" hidden="1" outlineLevel="1" x14ac:dyDescent="0.25">
      <c r="A280" s="36"/>
      <c r="B280" s="50" t="s">
        <v>290</v>
      </c>
      <c r="C280" s="42">
        <f t="shared" si="28"/>
        <v>50</v>
      </c>
      <c r="D280" s="48"/>
      <c r="E280" s="20">
        <v>5</v>
      </c>
      <c r="F280" s="14">
        <v>5</v>
      </c>
      <c r="G280" s="49">
        <f t="shared" si="29"/>
        <v>0</v>
      </c>
      <c r="H280" s="33">
        <f t="shared" si="30"/>
        <v>1.5947945904567492E-2</v>
      </c>
      <c r="I280" s="33">
        <f t="shared" si="31"/>
        <v>1.9293100787158513E-2</v>
      </c>
      <c r="J280" s="20">
        <v>39</v>
      </c>
      <c r="K280" s="14">
        <v>26</v>
      </c>
      <c r="L280" s="49">
        <f t="shared" si="32"/>
        <v>50</v>
      </c>
      <c r="M280" s="33">
        <f t="shared" si="33"/>
        <v>1.2517331690032352E-2</v>
      </c>
      <c r="N280" s="34">
        <f t="shared" si="34"/>
        <v>9.3929278478634692E-3</v>
      </c>
    </row>
    <row r="281" spans="1:14" hidden="1" outlineLevel="1" x14ac:dyDescent="0.25">
      <c r="A281" s="36"/>
      <c r="B281" s="50" t="s">
        <v>291</v>
      </c>
      <c r="C281" s="42">
        <f t="shared" si="28"/>
        <v>-61.53846153846154</v>
      </c>
      <c r="D281" s="48"/>
      <c r="E281" s="20">
        <v>0</v>
      </c>
      <c r="F281" s="14">
        <v>3</v>
      </c>
      <c r="G281" s="49">
        <f t="shared" si="29"/>
        <v>-100</v>
      </c>
      <c r="H281" s="33" t="str">
        <f t="shared" si="30"/>
        <v/>
      </c>
      <c r="I281" s="33">
        <f t="shared" si="31"/>
        <v>1.1575860472295108E-2</v>
      </c>
      <c r="J281" s="20">
        <v>5</v>
      </c>
      <c r="K281" s="14">
        <v>13</v>
      </c>
      <c r="L281" s="49">
        <f t="shared" si="32"/>
        <v>-61.53846153846154</v>
      </c>
      <c r="M281" s="33">
        <f t="shared" si="33"/>
        <v>1.6047861141067119E-3</v>
      </c>
      <c r="N281" s="34">
        <f t="shared" si="34"/>
        <v>4.6964639239317346E-3</v>
      </c>
    </row>
    <row r="282" spans="1:14" collapsed="1" x14ac:dyDescent="0.25">
      <c r="A282" s="36" t="s">
        <v>292</v>
      </c>
      <c r="B282" s="1" t="s">
        <v>293</v>
      </c>
      <c r="C282" s="42">
        <f t="shared" si="28"/>
        <v>3.1299399304457789</v>
      </c>
      <c r="D282" s="48"/>
      <c r="E282" s="20">
        <v>347</v>
      </c>
      <c r="F282" s="14">
        <v>281</v>
      </c>
      <c r="G282" s="49">
        <f t="shared" si="29"/>
        <v>23.487544483985765</v>
      </c>
      <c r="H282" s="33">
        <f t="shared" si="30"/>
        <v>1.106787445776984</v>
      </c>
      <c r="I282" s="33">
        <f t="shared" si="31"/>
        <v>1.0842722642383082</v>
      </c>
      <c r="J282" s="20">
        <v>3262</v>
      </c>
      <c r="K282" s="14">
        <v>3163</v>
      </c>
      <c r="L282" s="49">
        <f t="shared" si="32"/>
        <v>3.1299399304457789</v>
      </c>
      <c r="M282" s="33">
        <f t="shared" si="33"/>
        <v>1.0469624608432189</v>
      </c>
      <c r="N282" s="34">
        <f t="shared" si="34"/>
        <v>1.1426857993381598</v>
      </c>
    </row>
    <row r="283" spans="1:14" hidden="1" outlineLevel="1" x14ac:dyDescent="0.25">
      <c r="A283" s="36"/>
      <c r="B283" s="50" t="s">
        <v>294</v>
      </c>
      <c r="C283" s="42">
        <f t="shared" si="28"/>
        <v>7.333790267306374</v>
      </c>
      <c r="D283" s="48"/>
      <c r="E283" s="20">
        <v>136</v>
      </c>
      <c r="F283" s="14">
        <v>153</v>
      </c>
      <c r="G283" s="49">
        <f t="shared" si="29"/>
        <v>-11.111111111111111</v>
      </c>
      <c r="H283" s="33">
        <f t="shared" si="30"/>
        <v>0.43378412860423576</v>
      </c>
      <c r="I283" s="33">
        <f t="shared" si="31"/>
        <v>0.59036888408705046</v>
      </c>
      <c r="J283" s="20">
        <v>1566</v>
      </c>
      <c r="K283" s="14">
        <v>1459</v>
      </c>
      <c r="L283" s="49">
        <f t="shared" si="32"/>
        <v>7.333790267306374</v>
      </c>
      <c r="M283" s="33">
        <f t="shared" si="33"/>
        <v>0.50261901093822214</v>
      </c>
      <c r="N283" s="34">
        <f t="shared" si="34"/>
        <v>0.52708775884741554</v>
      </c>
    </row>
    <row r="284" spans="1:14" hidden="1" outlineLevel="1" x14ac:dyDescent="0.25">
      <c r="A284" s="36"/>
      <c r="B284" s="50" t="s">
        <v>295</v>
      </c>
      <c r="C284" s="42">
        <f t="shared" si="28"/>
        <v>0.14566642388929352</v>
      </c>
      <c r="D284" s="48"/>
      <c r="E284" s="20">
        <v>163</v>
      </c>
      <c r="F284" s="14">
        <v>93</v>
      </c>
      <c r="G284" s="49">
        <f t="shared" si="29"/>
        <v>75.268817204301072</v>
      </c>
      <c r="H284" s="33">
        <f t="shared" si="30"/>
        <v>0.51990303648890024</v>
      </c>
      <c r="I284" s="33">
        <f t="shared" si="31"/>
        <v>0.35885167464114831</v>
      </c>
      <c r="J284" s="20">
        <v>1375</v>
      </c>
      <c r="K284" s="14">
        <v>1373</v>
      </c>
      <c r="L284" s="49">
        <f t="shared" si="32"/>
        <v>0.14566642388929352</v>
      </c>
      <c r="M284" s="33">
        <f t="shared" si="33"/>
        <v>0.44131618137934575</v>
      </c>
      <c r="N284" s="34">
        <f t="shared" si="34"/>
        <v>0.4960188436583286</v>
      </c>
    </row>
    <row r="285" spans="1:14" hidden="1" outlineLevel="1" x14ac:dyDescent="0.25">
      <c r="A285" s="36"/>
      <c r="B285" s="50" t="s">
        <v>296</v>
      </c>
      <c r="C285" s="42">
        <f t="shared" si="28"/>
        <v>-26.222222222222225</v>
      </c>
      <c r="D285" s="48"/>
      <c r="E285" s="20">
        <v>14</v>
      </c>
      <c r="F285" s="14">
        <v>25</v>
      </c>
      <c r="G285" s="49">
        <f t="shared" si="29"/>
        <v>-44</v>
      </c>
      <c r="H285" s="33">
        <f t="shared" si="30"/>
        <v>4.465424853278898E-2</v>
      </c>
      <c r="I285" s="33">
        <f t="shared" si="31"/>
        <v>9.6465503935792563E-2</v>
      </c>
      <c r="J285" s="20">
        <v>166</v>
      </c>
      <c r="K285" s="14">
        <v>225</v>
      </c>
      <c r="L285" s="49">
        <f t="shared" si="32"/>
        <v>-26.222222222222225</v>
      </c>
      <c r="M285" s="33">
        <f t="shared" si="33"/>
        <v>5.3278898988342836E-2</v>
      </c>
      <c r="N285" s="34">
        <f t="shared" si="34"/>
        <v>8.1284952529587728E-2</v>
      </c>
    </row>
    <row r="286" spans="1:14" hidden="1" outlineLevel="1" x14ac:dyDescent="0.25">
      <c r="A286" s="36"/>
      <c r="B286" s="50" t="s">
        <v>297</v>
      </c>
      <c r="C286" s="42" t="str">
        <f t="shared" si="28"/>
        <v/>
      </c>
      <c r="D286" s="48"/>
      <c r="E286" s="20">
        <v>34</v>
      </c>
      <c r="F286" s="14">
        <v>0</v>
      </c>
      <c r="G286" s="49" t="str">
        <f t="shared" si="29"/>
        <v/>
      </c>
      <c r="H286" s="33">
        <f t="shared" si="30"/>
        <v>0.10844603215105894</v>
      </c>
      <c r="I286" s="33" t="str">
        <f t="shared" si="31"/>
        <v/>
      </c>
      <c r="J286" s="20">
        <v>148</v>
      </c>
      <c r="K286" s="14">
        <v>0</v>
      </c>
      <c r="L286" s="49" t="str">
        <f t="shared" si="32"/>
        <v/>
      </c>
      <c r="M286" s="33">
        <f t="shared" si="33"/>
        <v>4.750166897755867E-2</v>
      </c>
      <c r="N286" s="34" t="str">
        <f t="shared" si="34"/>
        <v/>
      </c>
    </row>
    <row r="287" spans="1:14" hidden="1" outlineLevel="1" x14ac:dyDescent="0.25">
      <c r="A287" s="36"/>
      <c r="B287" s="50" t="s">
        <v>298</v>
      </c>
      <c r="C287" s="42">
        <f t="shared" si="28"/>
        <v>-93.269230769230774</v>
      </c>
      <c r="D287" s="48"/>
      <c r="E287" s="20">
        <v>0</v>
      </c>
      <c r="F287" s="14">
        <v>10</v>
      </c>
      <c r="G287" s="49">
        <f t="shared" si="29"/>
        <v>-100</v>
      </c>
      <c r="H287" s="33" t="str">
        <f t="shared" si="30"/>
        <v/>
      </c>
      <c r="I287" s="33">
        <f t="shared" si="31"/>
        <v>3.8586201574317025E-2</v>
      </c>
      <c r="J287" s="20">
        <v>7</v>
      </c>
      <c r="K287" s="14">
        <v>104</v>
      </c>
      <c r="L287" s="49">
        <f t="shared" si="32"/>
        <v>-93.269230769230774</v>
      </c>
      <c r="M287" s="33">
        <f t="shared" si="33"/>
        <v>2.2467005597493965E-3</v>
      </c>
      <c r="N287" s="34">
        <f t="shared" si="34"/>
        <v>3.7571711391453877E-2</v>
      </c>
    </row>
    <row r="288" spans="1:14" hidden="1" outlineLevel="1" x14ac:dyDescent="0.25">
      <c r="A288" s="36"/>
      <c r="B288" s="50" t="s">
        <v>299</v>
      </c>
      <c r="C288" s="42">
        <f t="shared" si="28"/>
        <v>-100</v>
      </c>
      <c r="D288" s="48"/>
      <c r="E288" s="20">
        <v>0</v>
      </c>
      <c r="F288" s="14">
        <v>0</v>
      </c>
      <c r="G288" s="49" t="str">
        <f t="shared" si="29"/>
        <v/>
      </c>
      <c r="H288" s="33" t="str">
        <f t="shared" si="30"/>
        <v/>
      </c>
      <c r="I288" s="33" t="str">
        <f t="shared" si="31"/>
        <v/>
      </c>
      <c r="J288" s="20">
        <v>0</v>
      </c>
      <c r="K288" s="14">
        <v>1</v>
      </c>
      <c r="L288" s="49">
        <f t="shared" si="32"/>
        <v>-100</v>
      </c>
      <c r="M288" s="33" t="str">
        <f t="shared" si="33"/>
        <v/>
      </c>
      <c r="N288" s="34">
        <f t="shared" si="34"/>
        <v>3.6126645568705656E-4</v>
      </c>
    </row>
    <row r="289" spans="1:14" hidden="1" outlineLevel="1" x14ac:dyDescent="0.25">
      <c r="A289" s="36"/>
      <c r="B289" s="50" t="s">
        <v>300</v>
      </c>
      <c r="C289" s="42">
        <f t="shared" si="28"/>
        <v>-100</v>
      </c>
      <c r="D289" s="48"/>
      <c r="E289" s="20">
        <v>0</v>
      </c>
      <c r="F289" s="14">
        <v>0</v>
      </c>
      <c r="G289" s="49" t="str">
        <f t="shared" si="29"/>
        <v/>
      </c>
      <c r="H289" s="33" t="str">
        <f t="shared" si="30"/>
        <v/>
      </c>
      <c r="I289" s="33" t="str">
        <f t="shared" si="31"/>
        <v/>
      </c>
      <c r="J289" s="20">
        <v>0</v>
      </c>
      <c r="K289" s="14">
        <v>1</v>
      </c>
      <c r="L289" s="49">
        <f t="shared" si="32"/>
        <v>-100</v>
      </c>
      <c r="M289" s="33" t="str">
        <f t="shared" si="33"/>
        <v/>
      </c>
      <c r="N289" s="34">
        <f t="shared" si="34"/>
        <v>3.6126645568705656E-4</v>
      </c>
    </row>
    <row r="290" spans="1:14" collapsed="1" x14ac:dyDescent="0.25">
      <c r="A290" s="36" t="s">
        <v>301</v>
      </c>
      <c r="B290" s="1" t="s">
        <v>302</v>
      </c>
      <c r="C290" s="42">
        <f t="shared" si="28"/>
        <v>78.667563930013458</v>
      </c>
      <c r="D290" s="48"/>
      <c r="E290" s="20">
        <v>191</v>
      </c>
      <c r="F290" s="14">
        <v>148</v>
      </c>
      <c r="G290" s="49">
        <f t="shared" si="29"/>
        <v>29.054054054054053</v>
      </c>
      <c r="H290" s="33">
        <f t="shared" si="30"/>
        <v>0.6092115335544781</v>
      </c>
      <c r="I290" s="33">
        <f t="shared" si="31"/>
        <v>0.57107578329989195</v>
      </c>
      <c r="J290" s="20">
        <v>2655</v>
      </c>
      <c r="K290" s="14">
        <v>1486</v>
      </c>
      <c r="L290" s="49">
        <f t="shared" si="32"/>
        <v>78.667563930013458</v>
      </c>
      <c r="M290" s="33">
        <f t="shared" si="33"/>
        <v>0.85214142659066405</v>
      </c>
      <c r="N290" s="34">
        <f t="shared" si="34"/>
        <v>0.53684195315096606</v>
      </c>
    </row>
    <row r="291" spans="1:14" hidden="1" outlineLevel="1" x14ac:dyDescent="0.25">
      <c r="A291" s="36"/>
      <c r="B291" s="50" t="s">
        <v>303</v>
      </c>
      <c r="C291" s="42">
        <f t="shared" si="28"/>
        <v>153.64511691884456</v>
      </c>
      <c r="D291" s="48"/>
      <c r="E291" s="20">
        <v>131</v>
      </c>
      <c r="F291" s="14">
        <v>93</v>
      </c>
      <c r="G291" s="49">
        <f t="shared" si="29"/>
        <v>40.86021505376344</v>
      </c>
      <c r="H291" s="33">
        <f t="shared" si="30"/>
        <v>0.41783618269966832</v>
      </c>
      <c r="I291" s="33">
        <f t="shared" si="31"/>
        <v>0.35885167464114831</v>
      </c>
      <c r="J291" s="20">
        <v>1844</v>
      </c>
      <c r="K291" s="14">
        <v>727</v>
      </c>
      <c r="L291" s="49">
        <f t="shared" si="32"/>
        <v>153.64511691884456</v>
      </c>
      <c r="M291" s="33">
        <f t="shared" si="33"/>
        <v>0.59184511888255531</v>
      </c>
      <c r="N291" s="34">
        <f t="shared" si="34"/>
        <v>0.26264071328449012</v>
      </c>
    </row>
    <row r="292" spans="1:14" hidden="1" outlineLevel="1" x14ac:dyDescent="0.25">
      <c r="A292" s="36"/>
      <c r="B292" s="50" t="s">
        <v>304</v>
      </c>
      <c r="C292" s="42">
        <f t="shared" si="28"/>
        <v>-19.056261343012704</v>
      </c>
      <c r="D292" s="48"/>
      <c r="E292" s="20">
        <v>26</v>
      </c>
      <c r="F292" s="14">
        <v>50</v>
      </c>
      <c r="G292" s="49">
        <f t="shared" si="29"/>
        <v>-48</v>
      </c>
      <c r="H292" s="33">
        <f t="shared" si="30"/>
        <v>8.2929318703750948E-2</v>
      </c>
      <c r="I292" s="33">
        <f t="shared" si="31"/>
        <v>0.19293100787158513</v>
      </c>
      <c r="J292" s="20">
        <v>446</v>
      </c>
      <c r="K292" s="14">
        <v>551</v>
      </c>
      <c r="L292" s="49">
        <f t="shared" si="32"/>
        <v>-19.056261343012704</v>
      </c>
      <c r="M292" s="33">
        <f t="shared" si="33"/>
        <v>0.14314692137831869</v>
      </c>
      <c r="N292" s="34">
        <f t="shared" si="34"/>
        <v>0.19905781708356818</v>
      </c>
    </row>
    <row r="293" spans="1:14" hidden="1" outlineLevel="1" x14ac:dyDescent="0.25">
      <c r="A293" s="36"/>
      <c r="B293" s="50" t="s">
        <v>305</v>
      </c>
      <c r="C293" s="42">
        <f t="shared" si="28"/>
        <v>86.631016042780757</v>
      </c>
      <c r="D293" s="48"/>
      <c r="E293" s="20">
        <v>32</v>
      </c>
      <c r="F293" s="14">
        <v>3</v>
      </c>
      <c r="G293" s="49">
        <f t="shared" si="29"/>
        <v>966.66666666666663</v>
      </c>
      <c r="H293" s="33">
        <f t="shared" si="30"/>
        <v>0.10206685378923194</v>
      </c>
      <c r="I293" s="33">
        <f t="shared" si="31"/>
        <v>1.1575860472295108E-2</v>
      </c>
      <c r="J293" s="20">
        <v>349</v>
      </c>
      <c r="K293" s="14">
        <v>187</v>
      </c>
      <c r="L293" s="49">
        <f t="shared" si="32"/>
        <v>86.631016042780757</v>
      </c>
      <c r="M293" s="33">
        <f t="shared" si="33"/>
        <v>0.11201407076464849</v>
      </c>
      <c r="N293" s="34">
        <f t="shared" si="34"/>
        <v>6.7556827213479567E-2</v>
      </c>
    </row>
    <row r="294" spans="1:14" hidden="1" outlineLevel="1" x14ac:dyDescent="0.25">
      <c r="A294" s="36"/>
      <c r="B294" s="50" t="s">
        <v>306</v>
      </c>
      <c r="C294" s="42">
        <f t="shared" si="28"/>
        <v>-23.809523809523807</v>
      </c>
      <c r="D294" s="48"/>
      <c r="E294" s="20">
        <v>2</v>
      </c>
      <c r="F294" s="14">
        <v>2</v>
      </c>
      <c r="G294" s="49">
        <f t="shared" si="29"/>
        <v>0</v>
      </c>
      <c r="H294" s="33">
        <f t="shared" si="30"/>
        <v>6.3791783618269964E-3</v>
      </c>
      <c r="I294" s="33">
        <f t="shared" si="31"/>
        <v>7.7172403148634047E-3</v>
      </c>
      <c r="J294" s="20">
        <v>16</v>
      </c>
      <c r="K294" s="14">
        <v>21</v>
      </c>
      <c r="L294" s="49">
        <f t="shared" si="32"/>
        <v>-23.809523809523807</v>
      </c>
      <c r="M294" s="33">
        <f t="shared" si="33"/>
        <v>5.1353155651414776E-3</v>
      </c>
      <c r="N294" s="34">
        <f t="shared" si="34"/>
        <v>7.5865955694281867E-3</v>
      </c>
    </row>
    <row r="295" spans="1:14" collapsed="1" x14ac:dyDescent="0.25">
      <c r="A295" s="36" t="s">
        <v>307</v>
      </c>
      <c r="B295" s="1" t="s">
        <v>308</v>
      </c>
      <c r="C295" s="42">
        <f t="shared" si="28"/>
        <v>-2.2993492407809111</v>
      </c>
      <c r="D295" s="48"/>
      <c r="E295" s="20">
        <v>277</v>
      </c>
      <c r="F295" s="14">
        <v>211</v>
      </c>
      <c r="G295" s="49">
        <f t="shared" si="29"/>
        <v>31.279620853080569</v>
      </c>
      <c r="H295" s="33">
        <f t="shared" si="30"/>
        <v>0.88351620311303902</v>
      </c>
      <c r="I295" s="33">
        <f t="shared" si="31"/>
        <v>0.81416885321808929</v>
      </c>
      <c r="J295" s="20">
        <v>2252</v>
      </c>
      <c r="K295" s="14">
        <v>2305</v>
      </c>
      <c r="L295" s="49">
        <f t="shared" si="32"/>
        <v>-2.2993492407809111</v>
      </c>
      <c r="M295" s="33">
        <f t="shared" si="33"/>
        <v>0.72279566579366306</v>
      </c>
      <c r="N295" s="34">
        <f t="shared" si="34"/>
        <v>0.83271918035866532</v>
      </c>
    </row>
    <row r="296" spans="1:14" hidden="1" outlineLevel="1" x14ac:dyDescent="0.25">
      <c r="A296" s="36"/>
      <c r="B296" s="50" t="s">
        <v>309</v>
      </c>
      <c r="C296" s="42">
        <f t="shared" si="28"/>
        <v>735.29411764705878</v>
      </c>
      <c r="D296" s="48"/>
      <c r="E296" s="20">
        <v>162</v>
      </c>
      <c r="F296" s="14">
        <v>8</v>
      </c>
      <c r="G296" s="49">
        <f t="shared" si="29"/>
        <v>1925</v>
      </c>
      <c r="H296" s="33">
        <f t="shared" si="30"/>
        <v>0.51671344730798674</v>
      </c>
      <c r="I296" s="33">
        <f t="shared" si="31"/>
        <v>3.0868961259453619E-2</v>
      </c>
      <c r="J296" s="20">
        <v>852</v>
      </c>
      <c r="K296" s="14">
        <v>102</v>
      </c>
      <c r="L296" s="49">
        <f t="shared" si="32"/>
        <v>735.29411764705878</v>
      </c>
      <c r="M296" s="33">
        <f t="shared" si="33"/>
        <v>0.27345555384378367</v>
      </c>
      <c r="N296" s="34">
        <f t="shared" si="34"/>
        <v>3.6849178480079771E-2</v>
      </c>
    </row>
    <row r="297" spans="1:14" hidden="1" outlineLevel="1" x14ac:dyDescent="0.25">
      <c r="A297" s="36"/>
      <c r="B297" s="50" t="s">
        <v>310</v>
      </c>
      <c r="C297" s="42">
        <f t="shared" si="28"/>
        <v>-54.716981132075468</v>
      </c>
      <c r="D297" s="48"/>
      <c r="E297" s="20">
        <v>48</v>
      </c>
      <c r="F297" s="14">
        <v>145</v>
      </c>
      <c r="G297" s="49">
        <f t="shared" si="29"/>
        <v>-66.896551724137936</v>
      </c>
      <c r="H297" s="33">
        <f t="shared" si="30"/>
        <v>0.1531002806838479</v>
      </c>
      <c r="I297" s="33">
        <f t="shared" si="31"/>
        <v>0.55949992282759686</v>
      </c>
      <c r="J297" s="20">
        <v>624</v>
      </c>
      <c r="K297" s="14">
        <v>1378</v>
      </c>
      <c r="L297" s="49">
        <f t="shared" si="32"/>
        <v>-54.716981132075468</v>
      </c>
      <c r="M297" s="33">
        <f t="shared" si="33"/>
        <v>0.20027730704051763</v>
      </c>
      <c r="N297" s="34">
        <f t="shared" si="34"/>
        <v>0.49782517593676395</v>
      </c>
    </row>
    <row r="298" spans="1:14" hidden="1" outlineLevel="1" x14ac:dyDescent="0.25">
      <c r="A298" s="36"/>
      <c r="B298" s="50" t="s">
        <v>311</v>
      </c>
      <c r="C298" s="42">
        <f t="shared" si="28"/>
        <v>-12.177650429799428</v>
      </c>
      <c r="D298" s="48"/>
      <c r="E298" s="20">
        <v>48</v>
      </c>
      <c r="F298" s="14">
        <v>41</v>
      </c>
      <c r="G298" s="49">
        <f t="shared" si="29"/>
        <v>17.073170731707318</v>
      </c>
      <c r="H298" s="33">
        <f t="shared" si="30"/>
        <v>0.1531002806838479</v>
      </c>
      <c r="I298" s="33">
        <f t="shared" si="31"/>
        <v>0.15820342645469979</v>
      </c>
      <c r="J298" s="20">
        <v>613</v>
      </c>
      <c r="K298" s="14">
        <v>698</v>
      </c>
      <c r="L298" s="49">
        <f t="shared" si="32"/>
        <v>-12.177650429799428</v>
      </c>
      <c r="M298" s="33">
        <f t="shared" si="33"/>
        <v>0.19674677758948289</v>
      </c>
      <c r="N298" s="34">
        <f t="shared" si="34"/>
        <v>0.25216398606956547</v>
      </c>
    </row>
    <row r="299" spans="1:14" hidden="1" outlineLevel="1" x14ac:dyDescent="0.25">
      <c r="A299" s="36"/>
      <c r="B299" s="50" t="s">
        <v>312</v>
      </c>
      <c r="C299" s="42" t="str">
        <f t="shared" si="28"/>
        <v/>
      </c>
      <c r="D299" s="48"/>
      <c r="E299" s="20">
        <v>19</v>
      </c>
      <c r="F299" s="14">
        <v>0</v>
      </c>
      <c r="G299" s="49" t="str">
        <f t="shared" si="29"/>
        <v/>
      </c>
      <c r="H299" s="33">
        <f t="shared" si="30"/>
        <v>6.0602194437356469E-2</v>
      </c>
      <c r="I299" s="33" t="str">
        <f t="shared" si="31"/>
        <v/>
      </c>
      <c r="J299" s="20">
        <v>137</v>
      </c>
      <c r="K299" s="14">
        <v>0</v>
      </c>
      <c r="L299" s="49" t="str">
        <f t="shared" si="32"/>
        <v/>
      </c>
      <c r="M299" s="33">
        <f t="shared" si="33"/>
        <v>4.3971139526523907E-2</v>
      </c>
      <c r="N299" s="34" t="str">
        <f t="shared" si="34"/>
        <v/>
      </c>
    </row>
    <row r="300" spans="1:14" hidden="1" outlineLevel="1" x14ac:dyDescent="0.25">
      <c r="A300" s="36"/>
      <c r="B300" s="50" t="s">
        <v>313</v>
      </c>
      <c r="C300" s="42">
        <f t="shared" si="28"/>
        <v>-78.333333333333329</v>
      </c>
      <c r="D300" s="48"/>
      <c r="E300" s="20">
        <v>0</v>
      </c>
      <c r="F300" s="14">
        <v>17</v>
      </c>
      <c r="G300" s="49">
        <f t="shared" si="29"/>
        <v>-100</v>
      </c>
      <c r="H300" s="33" t="str">
        <f t="shared" si="30"/>
        <v/>
      </c>
      <c r="I300" s="33">
        <f t="shared" si="31"/>
        <v>6.5596542676338937E-2</v>
      </c>
      <c r="J300" s="20">
        <v>26</v>
      </c>
      <c r="K300" s="14">
        <v>120</v>
      </c>
      <c r="L300" s="49">
        <f t="shared" si="32"/>
        <v>-78.333333333333329</v>
      </c>
      <c r="M300" s="33">
        <f t="shared" si="33"/>
        <v>8.3448877933549014E-3</v>
      </c>
      <c r="N300" s="34">
        <f t="shared" si="34"/>
        <v>4.3351974682446788E-2</v>
      </c>
    </row>
    <row r="301" spans="1:14" hidden="1" outlineLevel="1" x14ac:dyDescent="0.25">
      <c r="A301" s="36"/>
      <c r="B301" s="50" t="s">
        <v>314</v>
      </c>
      <c r="C301" s="42">
        <f t="shared" si="28"/>
        <v>-100</v>
      </c>
      <c r="D301" s="48"/>
      <c r="E301" s="20">
        <v>0</v>
      </c>
      <c r="F301" s="14">
        <v>0</v>
      </c>
      <c r="G301" s="49" t="str">
        <f t="shared" si="29"/>
        <v/>
      </c>
      <c r="H301" s="33" t="str">
        <f t="shared" si="30"/>
        <v/>
      </c>
      <c r="I301" s="33" t="str">
        <f t="shared" si="31"/>
        <v/>
      </c>
      <c r="J301" s="20">
        <v>0</v>
      </c>
      <c r="K301" s="14">
        <v>6</v>
      </c>
      <c r="L301" s="49">
        <f t="shared" si="32"/>
        <v>-100</v>
      </c>
      <c r="M301" s="33" t="str">
        <f t="shared" si="33"/>
        <v/>
      </c>
      <c r="N301" s="34">
        <f t="shared" si="34"/>
        <v>2.1675987341223391E-3</v>
      </c>
    </row>
    <row r="302" spans="1:14" hidden="1" outlineLevel="1" x14ac:dyDescent="0.25">
      <c r="A302" s="36"/>
      <c r="B302" s="50" t="s">
        <v>315</v>
      </c>
      <c r="C302" s="42">
        <f t="shared" si="28"/>
        <v>-100</v>
      </c>
      <c r="D302" s="48"/>
      <c r="E302" s="20">
        <v>0</v>
      </c>
      <c r="F302" s="14">
        <v>0</v>
      </c>
      <c r="G302" s="49" t="str">
        <f t="shared" si="29"/>
        <v/>
      </c>
      <c r="H302" s="33" t="str">
        <f t="shared" si="30"/>
        <v/>
      </c>
      <c r="I302" s="33" t="str">
        <f t="shared" si="31"/>
        <v/>
      </c>
      <c r="J302" s="20">
        <v>0</v>
      </c>
      <c r="K302" s="14">
        <v>1</v>
      </c>
      <c r="L302" s="49">
        <f t="shared" si="32"/>
        <v>-100</v>
      </c>
      <c r="M302" s="33" t="str">
        <f t="shared" si="33"/>
        <v/>
      </c>
      <c r="N302" s="34">
        <f t="shared" si="34"/>
        <v>3.6126645568705656E-4</v>
      </c>
    </row>
    <row r="303" spans="1:14" collapsed="1" x14ac:dyDescent="0.25">
      <c r="A303" s="36" t="s">
        <v>316</v>
      </c>
      <c r="B303" s="1" t="s">
        <v>317</v>
      </c>
      <c r="C303" s="42">
        <f t="shared" si="28"/>
        <v>56.521739130434781</v>
      </c>
      <c r="D303" s="48"/>
      <c r="E303" s="20">
        <v>144</v>
      </c>
      <c r="F303" s="14">
        <v>120</v>
      </c>
      <c r="G303" s="49">
        <f t="shared" si="29"/>
        <v>20</v>
      </c>
      <c r="H303" s="33">
        <f t="shared" si="30"/>
        <v>0.45930084205154376</v>
      </c>
      <c r="I303" s="33">
        <f t="shared" si="31"/>
        <v>0.46303441889180436</v>
      </c>
      <c r="J303" s="20">
        <v>1368</v>
      </c>
      <c r="K303" s="14">
        <v>874</v>
      </c>
      <c r="L303" s="49">
        <f t="shared" si="32"/>
        <v>56.521739130434781</v>
      </c>
      <c r="M303" s="33">
        <f t="shared" si="33"/>
        <v>0.4390694808195964</v>
      </c>
      <c r="N303" s="34">
        <f t="shared" si="34"/>
        <v>0.31574688227048742</v>
      </c>
    </row>
    <row r="304" spans="1:14" hidden="1" outlineLevel="1" x14ac:dyDescent="0.25">
      <c r="A304" s="36"/>
      <c r="B304" s="50" t="s">
        <v>318</v>
      </c>
      <c r="C304" s="42">
        <f t="shared" si="28"/>
        <v>319.90049751243782</v>
      </c>
      <c r="D304" s="48"/>
      <c r="E304" s="20">
        <v>106</v>
      </c>
      <c r="F304" s="14">
        <v>93</v>
      </c>
      <c r="G304" s="49">
        <f t="shared" si="29"/>
        <v>13.978494623655912</v>
      </c>
      <c r="H304" s="33">
        <f t="shared" si="30"/>
        <v>0.33809645317683085</v>
      </c>
      <c r="I304" s="33">
        <f t="shared" si="31"/>
        <v>0.35885167464114831</v>
      </c>
      <c r="J304" s="20">
        <v>844</v>
      </c>
      <c r="K304" s="14">
        <v>201</v>
      </c>
      <c r="L304" s="49">
        <f t="shared" si="32"/>
        <v>319.90049751243782</v>
      </c>
      <c r="M304" s="33">
        <f t="shared" si="33"/>
        <v>0.27088789606121294</v>
      </c>
      <c r="N304" s="34">
        <f t="shared" si="34"/>
        <v>7.2614557593098372E-2</v>
      </c>
    </row>
    <row r="305" spans="1:14" hidden="1" outlineLevel="1" x14ac:dyDescent="0.25">
      <c r="A305" s="36"/>
      <c r="B305" s="50" t="s">
        <v>317</v>
      </c>
      <c r="C305" s="42">
        <f t="shared" si="28"/>
        <v>-30.653266331658291</v>
      </c>
      <c r="D305" s="48"/>
      <c r="E305" s="20">
        <v>15</v>
      </c>
      <c r="F305" s="14">
        <v>16</v>
      </c>
      <c r="G305" s="49">
        <f t="shared" si="29"/>
        <v>-6.25</v>
      </c>
      <c r="H305" s="33">
        <f t="shared" si="30"/>
        <v>4.7843837713702479E-2</v>
      </c>
      <c r="I305" s="33">
        <f t="shared" si="31"/>
        <v>6.1737922518907237E-2</v>
      </c>
      <c r="J305" s="20">
        <v>276</v>
      </c>
      <c r="K305" s="14">
        <v>398</v>
      </c>
      <c r="L305" s="49">
        <f t="shared" si="32"/>
        <v>-30.653266331658291</v>
      </c>
      <c r="M305" s="33">
        <f t="shared" si="33"/>
        <v>8.8584193498690497E-2</v>
      </c>
      <c r="N305" s="34">
        <f t="shared" si="34"/>
        <v>0.14378404936344849</v>
      </c>
    </row>
    <row r="306" spans="1:14" hidden="1" outlineLevel="1" x14ac:dyDescent="0.25">
      <c r="A306" s="36"/>
      <c r="B306" s="50" t="s">
        <v>319</v>
      </c>
      <c r="C306" s="42">
        <f t="shared" si="28"/>
        <v>-11.25</v>
      </c>
      <c r="D306" s="48"/>
      <c r="E306" s="20">
        <v>19</v>
      </c>
      <c r="F306" s="14">
        <v>6</v>
      </c>
      <c r="G306" s="49">
        <f t="shared" si="29"/>
        <v>216.66666666666666</v>
      </c>
      <c r="H306" s="33">
        <f t="shared" si="30"/>
        <v>6.0602194437356469E-2</v>
      </c>
      <c r="I306" s="33">
        <f t="shared" si="31"/>
        <v>2.3151720944590216E-2</v>
      </c>
      <c r="J306" s="20">
        <v>142</v>
      </c>
      <c r="K306" s="14">
        <v>160</v>
      </c>
      <c r="L306" s="49">
        <f t="shared" si="32"/>
        <v>-11.25</v>
      </c>
      <c r="M306" s="33">
        <f t="shared" si="33"/>
        <v>4.5575925640630614E-2</v>
      </c>
      <c r="N306" s="34">
        <f t="shared" si="34"/>
        <v>5.7802632909929048E-2</v>
      </c>
    </row>
    <row r="307" spans="1:14" hidden="1" outlineLevel="1" x14ac:dyDescent="0.25">
      <c r="A307" s="36"/>
      <c r="B307" s="50" t="s">
        <v>320</v>
      </c>
      <c r="C307" s="42">
        <f t="shared" si="28"/>
        <v>-7.8260869565217401</v>
      </c>
      <c r="D307" s="48"/>
      <c r="E307" s="20">
        <v>4</v>
      </c>
      <c r="F307" s="14">
        <v>5</v>
      </c>
      <c r="G307" s="49">
        <f t="shared" si="29"/>
        <v>-20</v>
      </c>
      <c r="H307" s="33">
        <f t="shared" si="30"/>
        <v>1.2758356723653993E-2</v>
      </c>
      <c r="I307" s="33">
        <f t="shared" si="31"/>
        <v>1.9293100787158513E-2</v>
      </c>
      <c r="J307" s="20">
        <v>106</v>
      </c>
      <c r="K307" s="14">
        <v>115</v>
      </c>
      <c r="L307" s="49">
        <f t="shared" si="32"/>
        <v>-7.8260869565217401</v>
      </c>
      <c r="M307" s="33">
        <f t="shared" si="33"/>
        <v>3.4021465619062295E-2</v>
      </c>
      <c r="N307" s="34">
        <f t="shared" si="34"/>
        <v>4.1545642404011499E-2</v>
      </c>
    </row>
    <row r="308" spans="1:14" collapsed="1" x14ac:dyDescent="0.25">
      <c r="A308" s="36" t="s">
        <v>321</v>
      </c>
      <c r="B308" s="1" t="s">
        <v>322</v>
      </c>
      <c r="C308" s="42">
        <f t="shared" si="28"/>
        <v>53.253652058432934</v>
      </c>
      <c r="D308" s="48"/>
      <c r="E308" s="20">
        <v>53</v>
      </c>
      <c r="F308" s="14">
        <v>68</v>
      </c>
      <c r="G308" s="49">
        <f t="shared" si="29"/>
        <v>-22.058823529411764</v>
      </c>
      <c r="H308" s="33">
        <f t="shared" si="30"/>
        <v>0.16904822658841542</v>
      </c>
      <c r="I308" s="33">
        <f t="shared" si="31"/>
        <v>0.26238617070535575</v>
      </c>
      <c r="J308" s="20">
        <v>1154</v>
      </c>
      <c r="K308" s="14">
        <v>753</v>
      </c>
      <c r="L308" s="49">
        <f t="shared" si="32"/>
        <v>53.253652058432934</v>
      </c>
      <c r="M308" s="33">
        <f t="shared" si="33"/>
        <v>0.37038463513582909</v>
      </c>
      <c r="N308" s="34">
        <f t="shared" si="34"/>
        <v>0.27203364113235357</v>
      </c>
    </row>
    <row r="309" spans="1:14" hidden="1" outlineLevel="1" x14ac:dyDescent="0.25">
      <c r="A309" s="36"/>
      <c r="B309" s="50" t="s">
        <v>323</v>
      </c>
      <c r="C309" s="42">
        <f t="shared" si="28"/>
        <v>113.14285714285714</v>
      </c>
      <c r="D309" s="48"/>
      <c r="E309" s="20">
        <v>18</v>
      </c>
      <c r="F309" s="14">
        <v>21</v>
      </c>
      <c r="G309" s="49">
        <f t="shared" si="29"/>
        <v>-14.285714285714285</v>
      </c>
      <c r="H309" s="33">
        <f t="shared" si="30"/>
        <v>5.741260525644297E-2</v>
      </c>
      <c r="I309" s="33">
        <f t="shared" si="31"/>
        <v>8.103102330606575E-2</v>
      </c>
      <c r="J309" s="20">
        <v>373</v>
      </c>
      <c r="K309" s="14">
        <v>175</v>
      </c>
      <c r="L309" s="49">
        <f t="shared" si="32"/>
        <v>113.14285714285714</v>
      </c>
      <c r="M309" s="33">
        <f t="shared" si="33"/>
        <v>0.1197170441123607</v>
      </c>
      <c r="N309" s="34">
        <f t="shared" si="34"/>
        <v>6.3221629745234903E-2</v>
      </c>
    </row>
    <row r="310" spans="1:14" hidden="1" outlineLevel="1" x14ac:dyDescent="0.25">
      <c r="A310" s="36"/>
      <c r="B310" s="50" t="s">
        <v>324</v>
      </c>
      <c r="C310" s="42">
        <f t="shared" si="28"/>
        <v>57.41626794258373</v>
      </c>
      <c r="D310" s="48"/>
      <c r="E310" s="20">
        <v>17</v>
      </c>
      <c r="F310" s="14">
        <v>25</v>
      </c>
      <c r="G310" s="49">
        <f t="shared" si="29"/>
        <v>-32</v>
      </c>
      <c r="H310" s="33">
        <f t="shared" si="30"/>
        <v>5.422301607552947E-2</v>
      </c>
      <c r="I310" s="33">
        <f t="shared" si="31"/>
        <v>9.6465503935792563E-2</v>
      </c>
      <c r="J310" s="20">
        <v>329</v>
      </c>
      <c r="K310" s="14">
        <v>209</v>
      </c>
      <c r="L310" s="49">
        <f t="shared" si="32"/>
        <v>57.41626794258373</v>
      </c>
      <c r="M310" s="33">
        <f t="shared" si="33"/>
        <v>0.10559492630822165</v>
      </c>
      <c r="N310" s="34">
        <f t="shared" si="34"/>
        <v>7.5504689238594824E-2</v>
      </c>
    </row>
    <row r="311" spans="1:14" hidden="1" outlineLevel="1" x14ac:dyDescent="0.25">
      <c r="A311" s="36"/>
      <c r="B311" s="50">
        <v>911</v>
      </c>
      <c r="C311" s="42">
        <f t="shared" si="28"/>
        <v>26.40449438202247</v>
      </c>
      <c r="D311" s="48"/>
      <c r="E311" s="20">
        <v>10</v>
      </c>
      <c r="F311" s="14">
        <v>8</v>
      </c>
      <c r="G311" s="49">
        <f t="shared" si="29"/>
        <v>25</v>
      </c>
      <c r="H311" s="33">
        <f t="shared" si="30"/>
        <v>3.1895891809134984E-2</v>
      </c>
      <c r="I311" s="33">
        <f t="shared" si="31"/>
        <v>3.0868961259453619E-2</v>
      </c>
      <c r="J311" s="20">
        <v>225</v>
      </c>
      <c r="K311" s="14">
        <v>178</v>
      </c>
      <c r="L311" s="49">
        <f t="shared" si="32"/>
        <v>26.40449438202247</v>
      </c>
      <c r="M311" s="33">
        <f t="shared" si="33"/>
        <v>7.2215375134802043E-2</v>
      </c>
      <c r="N311" s="34">
        <f t="shared" si="34"/>
        <v>6.4305429112296073E-2</v>
      </c>
    </row>
    <row r="312" spans="1:14" hidden="1" outlineLevel="1" x14ac:dyDescent="0.25">
      <c r="A312" s="36"/>
      <c r="B312" s="50" t="s">
        <v>325</v>
      </c>
      <c r="C312" s="42">
        <f t="shared" si="28"/>
        <v>6.3157894736842106</v>
      </c>
      <c r="D312" s="48"/>
      <c r="E312" s="20">
        <v>7</v>
      </c>
      <c r="F312" s="14">
        <v>8</v>
      </c>
      <c r="G312" s="49">
        <f t="shared" si="29"/>
        <v>-12.5</v>
      </c>
      <c r="H312" s="33">
        <f t="shared" si="30"/>
        <v>2.232712426639449E-2</v>
      </c>
      <c r="I312" s="33">
        <f t="shared" si="31"/>
        <v>3.0868961259453619E-2</v>
      </c>
      <c r="J312" s="20">
        <v>101</v>
      </c>
      <c r="K312" s="14">
        <v>95</v>
      </c>
      <c r="L312" s="49">
        <f t="shared" si="32"/>
        <v>6.3157894736842106</v>
      </c>
      <c r="M312" s="33">
        <f t="shared" si="33"/>
        <v>3.2416679504955581E-2</v>
      </c>
      <c r="N312" s="34">
        <f t="shared" si="34"/>
        <v>3.4320313290270368E-2</v>
      </c>
    </row>
    <row r="313" spans="1:14" hidden="1" outlineLevel="1" x14ac:dyDescent="0.25">
      <c r="A313" s="36"/>
      <c r="B313" s="50" t="s">
        <v>326</v>
      </c>
      <c r="C313" s="42">
        <f t="shared" si="28"/>
        <v>13.888888888888889</v>
      </c>
      <c r="D313" s="48"/>
      <c r="E313" s="20">
        <v>0</v>
      </c>
      <c r="F313" s="14">
        <v>5</v>
      </c>
      <c r="G313" s="49">
        <f t="shared" si="29"/>
        <v>-100</v>
      </c>
      <c r="H313" s="33" t="str">
        <f t="shared" si="30"/>
        <v/>
      </c>
      <c r="I313" s="33">
        <f t="shared" si="31"/>
        <v>1.9293100787158513E-2</v>
      </c>
      <c r="J313" s="20">
        <v>82</v>
      </c>
      <c r="K313" s="14">
        <v>72</v>
      </c>
      <c r="L313" s="49">
        <f t="shared" si="32"/>
        <v>13.888888888888889</v>
      </c>
      <c r="M313" s="33">
        <f t="shared" si="33"/>
        <v>2.6318492271350073E-2</v>
      </c>
      <c r="N313" s="34">
        <f t="shared" si="34"/>
        <v>2.6011184809468072E-2</v>
      </c>
    </row>
    <row r="314" spans="1:14" hidden="1" outlineLevel="1" x14ac:dyDescent="0.25">
      <c r="A314" s="36"/>
      <c r="B314" s="50" t="s">
        <v>327</v>
      </c>
      <c r="C314" s="42">
        <f t="shared" si="28"/>
        <v>83.333333333333343</v>
      </c>
      <c r="D314" s="48"/>
      <c r="E314" s="20">
        <v>1</v>
      </c>
      <c r="F314" s="14">
        <v>1</v>
      </c>
      <c r="G314" s="49">
        <f t="shared" si="29"/>
        <v>0</v>
      </c>
      <c r="H314" s="33">
        <f t="shared" si="30"/>
        <v>3.1895891809134982E-3</v>
      </c>
      <c r="I314" s="33">
        <f t="shared" si="31"/>
        <v>3.8586201574317023E-3</v>
      </c>
      <c r="J314" s="20">
        <v>44</v>
      </c>
      <c r="K314" s="14">
        <v>24</v>
      </c>
      <c r="L314" s="49">
        <f t="shared" si="32"/>
        <v>83.333333333333343</v>
      </c>
      <c r="M314" s="33">
        <f t="shared" si="33"/>
        <v>1.4122117804139066E-2</v>
      </c>
      <c r="N314" s="34">
        <f t="shared" si="34"/>
        <v>8.6703949364893562E-3</v>
      </c>
    </row>
    <row r="315" spans="1:14" collapsed="1" x14ac:dyDescent="0.25">
      <c r="A315" s="36" t="s">
        <v>328</v>
      </c>
      <c r="B315" s="1" t="s">
        <v>329</v>
      </c>
      <c r="C315" s="42">
        <f t="shared" si="28"/>
        <v>75.155279503105589</v>
      </c>
      <c r="D315" s="48"/>
      <c r="E315" s="20">
        <v>102</v>
      </c>
      <c r="F315" s="14">
        <v>68</v>
      </c>
      <c r="G315" s="49">
        <f t="shared" si="29"/>
        <v>50</v>
      </c>
      <c r="H315" s="33">
        <f t="shared" si="30"/>
        <v>0.32533809645317685</v>
      </c>
      <c r="I315" s="33">
        <f t="shared" si="31"/>
        <v>0.26238617070535575</v>
      </c>
      <c r="J315" s="20">
        <v>1128</v>
      </c>
      <c r="K315" s="14">
        <v>644</v>
      </c>
      <c r="L315" s="49">
        <f t="shared" si="32"/>
        <v>75.155279503105589</v>
      </c>
      <c r="M315" s="33">
        <f t="shared" si="33"/>
        <v>0.36203974734247424</v>
      </c>
      <c r="N315" s="34">
        <f t="shared" si="34"/>
        <v>0.23265559746246442</v>
      </c>
    </row>
    <row r="316" spans="1:14" hidden="1" outlineLevel="1" x14ac:dyDescent="0.25">
      <c r="A316" s="36"/>
      <c r="B316" s="50" t="s">
        <v>330</v>
      </c>
      <c r="C316" s="42">
        <f t="shared" si="28"/>
        <v>3481.818181818182</v>
      </c>
      <c r="D316" s="48"/>
      <c r="E316" s="20">
        <v>33</v>
      </c>
      <c r="F316" s="14">
        <v>10</v>
      </c>
      <c r="G316" s="49">
        <f t="shared" si="29"/>
        <v>229.99999999999997</v>
      </c>
      <c r="H316" s="33">
        <f t="shared" si="30"/>
        <v>0.10525644297014546</v>
      </c>
      <c r="I316" s="33">
        <f t="shared" si="31"/>
        <v>3.8586201574317025E-2</v>
      </c>
      <c r="J316" s="20">
        <v>394</v>
      </c>
      <c r="K316" s="14">
        <v>11</v>
      </c>
      <c r="L316" s="49">
        <f t="shared" si="32"/>
        <v>3481.818181818182</v>
      </c>
      <c r="M316" s="33">
        <f t="shared" si="33"/>
        <v>0.12645714579160888</v>
      </c>
      <c r="N316" s="34">
        <f t="shared" si="34"/>
        <v>3.9739310125576225E-3</v>
      </c>
    </row>
    <row r="317" spans="1:14" hidden="1" outlineLevel="1" x14ac:dyDescent="0.25">
      <c r="A317" s="36"/>
      <c r="B317" s="50" t="s">
        <v>331</v>
      </c>
      <c r="C317" s="42">
        <f t="shared" si="28"/>
        <v>41.05263157894737</v>
      </c>
      <c r="D317" s="48"/>
      <c r="E317" s="20">
        <v>37</v>
      </c>
      <c r="F317" s="14">
        <v>24</v>
      </c>
      <c r="G317" s="49">
        <f t="shared" si="29"/>
        <v>54.166666666666664</v>
      </c>
      <c r="H317" s="33">
        <f t="shared" si="30"/>
        <v>0.11801479969379945</v>
      </c>
      <c r="I317" s="33">
        <f t="shared" si="31"/>
        <v>9.2606883778360863E-2</v>
      </c>
      <c r="J317" s="20">
        <v>268</v>
      </c>
      <c r="K317" s="14">
        <v>190</v>
      </c>
      <c r="L317" s="49">
        <f t="shared" si="32"/>
        <v>41.05263157894737</v>
      </c>
      <c r="M317" s="33">
        <f t="shared" si="33"/>
        <v>8.6016535716119752E-2</v>
      </c>
      <c r="N317" s="34">
        <f t="shared" si="34"/>
        <v>6.8640626580540737E-2</v>
      </c>
    </row>
    <row r="318" spans="1:14" hidden="1" outlineLevel="1" x14ac:dyDescent="0.25">
      <c r="A318" s="36"/>
      <c r="B318" s="50" t="s">
        <v>332</v>
      </c>
      <c r="C318" s="42">
        <f t="shared" si="28"/>
        <v>1.5625</v>
      </c>
      <c r="D318" s="48"/>
      <c r="E318" s="20">
        <v>20</v>
      </c>
      <c r="F318" s="14">
        <v>18</v>
      </c>
      <c r="G318" s="49">
        <f t="shared" si="29"/>
        <v>11.111111111111111</v>
      </c>
      <c r="H318" s="33">
        <f t="shared" si="30"/>
        <v>6.3791783618269968E-2</v>
      </c>
      <c r="I318" s="33">
        <f t="shared" si="31"/>
        <v>6.9455162833770651E-2</v>
      </c>
      <c r="J318" s="20">
        <v>260</v>
      </c>
      <c r="K318" s="14">
        <v>256</v>
      </c>
      <c r="L318" s="49">
        <f t="shared" si="32"/>
        <v>1.5625</v>
      </c>
      <c r="M318" s="33">
        <f t="shared" si="33"/>
        <v>8.3448877933549007E-2</v>
      </c>
      <c r="N318" s="34">
        <f t="shared" si="34"/>
        <v>9.248421265588648E-2</v>
      </c>
    </row>
    <row r="319" spans="1:14" hidden="1" outlineLevel="1" x14ac:dyDescent="0.25">
      <c r="A319" s="36"/>
      <c r="B319" s="50" t="s">
        <v>333</v>
      </c>
      <c r="C319" s="42">
        <f t="shared" si="28"/>
        <v>10.160427807486631</v>
      </c>
      <c r="D319" s="48"/>
      <c r="E319" s="20">
        <v>12</v>
      </c>
      <c r="F319" s="14">
        <v>16</v>
      </c>
      <c r="G319" s="49">
        <f t="shared" si="29"/>
        <v>-25</v>
      </c>
      <c r="H319" s="33">
        <f t="shared" si="30"/>
        <v>3.8275070170961975E-2</v>
      </c>
      <c r="I319" s="33">
        <f t="shared" si="31"/>
        <v>6.1737922518907237E-2</v>
      </c>
      <c r="J319" s="20">
        <v>206</v>
      </c>
      <c r="K319" s="14">
        <v>187</v>
      </c>
      <c r="L319" s="49">
        <f t="shared" si="32"/>
        <v>10.160427807486631</v>
      </c>
      <c r="M319" s="33">
        <f t="shared" si="33"/>
        <v>6.6117187901196528E-2</v>
      </c>
      <c r="N319" s="34">
        <f t="shared" si="34"/>
        <v>6.7556827213479567E-2</v>
      </c>
    </row>
    <row r="320" spans="1:14" collapsed="1" x14ac:dyDescent="0.25">
      <c r="A320" s="36" t="s">
        <v>334</v>
      </c>
      <c r="B320" s="1" t="s">
        <v>335</v>
      </c>
      <c r="C320" s="42">
        <f t="shared" si="28"/>
        <v>307.9207920792079</v>
      </c>
      <c r="D320" s="48"/>
      <c r="E320" s="20">
        <v>50</v>
      </c>
      <c r="F320" s="14">
        <v>20</v>
      </c>
      <c r="G320" s="49">
        <f t="shared" si="29"/>
        <v>150</v>
      </c>
      <c r="H320" s="33">
        <f t="shared" si="30"/>
        <v>0.1594794590456749</v>
      </c>
      <c r="I320" s="33">
        <f t="shared" si="31"/>
        <v>7.717240314863405E-2</v>
      </c>
      <c r="J320" s="20">
        <v>824</v>
      </c>
      <c r="K320" s="14">
        <v>202</v>
      </c>
      <c r="L320" s="49">
        <f t="shared" si="32"/>
        <v>307.9207920792079</v>
      </c>
      <c r="M320" s="33">
        <f t="shared" si="33"/>
        <v>0.26446875160478611</v>
      </c>
      <c r="N320" s="34">
        <f t="shared" si="34"/>
        <v>7.2975824048785415E-2</v>
      </c>
    </row>
    <row r="321" spans="1:14" hidden="1" outlineLevel="1" x14ac:dyDescent="0.25">
      <c r="A321" s="36"/>
      <c r="B321" s="50" t="s">
        <v>336</v>
      </c>
      <c r="C321" s="42">
        <f t="shared" si="28"/>
        <v>309.95024875621891</v>
      </c>
      <c r="D321" s="48"/>
      <c r="E321" s="20">
        <v>50</v>
      </c>
      <c r="F321" s="14">
        <v>20</v>
      </c>
      <c r="G321" s="49">
        <f t="shared" si="29"/>
        <v>150</v>
      </c>
      <c r="H321" s="33">
        <f t="shared" si="30"/>
        <v>0.1594794590456749</v>
      </c>
      <c r="I321" s="33">
        <f t="shared" si="31"/>
        <v>7.717240314863405E-2</v>
      </c>
      <c r="J321" s="20">
        <v>824</v>
      </c>
      <c r="K321" s="14">
        <v>201</v>
      </c>
      <c r="L321" s="49">
        <f t="shared" si="32"/>
        <v>309.95024875621891</v>
      </c>
      <c r="M321" s="33">
        <f t="shared" si="33"/>
        <v>0.26446875160478611</v>
      </c>
      <c r="N321" s="34">
        <f t="shared" si="34"/>
        <v>7.2614557593098372E-2</v>
      </c>
    </row>
    <row r="322" spans="1:14" hidden="1" outlineLevel="1" x14ac:dyDescent="0.25">
      <c r="A322" s="36"/>
      <c r="B322" s="50" t="s">
        <v>336</v>
      </c>
      <c r="C322" s="42">
        <f t="shared" si="28"/>
        <v>-100</v>
      </c>
      <c r="D322" s="48"/>
      <c r="E322" s="20">
        <v>0</v>
      </c>
      <c r="F322" s="14">
        <v>0</v>
      </c>
      <c r="G322" s="49" t="str">
        <f t="shared" si="29"/>
        <v/>
      </c>
      <c r="H322" s="33" t="str">
        <f t="shared" si="30"/>
        <v/>
      </c>
      <c r="I322" s="33" t="str">
        <f t="shared" si="31"/>
        <v/>
      </c>
      <c r="J322" s="20">
        <v>0</v>
      </c>
      <c r="K322" s="14">
        <v>1</v>
      </c>
      <c r="L322" s="49">
        <f t="shared" si="32"/>
        <v>-100</v>
      </c>
      <c r="M322" s="33" t="str">
        <f t="shared" si="33"/>
        <v/>
      </c>
      <c r="N322" s="34">
        <f t="shared" si="34"/>
        <v>3.6126645568705656E-4</v>
      </c>
    </row>
    <row r="323" spans="1:14" collapsed="1" x14ac:dyDescent="0.25">
      <c r="A323" s="36" t="s">
        <v>337</v>
      </c>
      <c r="B323" s="1" t="s">
        <v>338</v>
      </c>
      <c r="C323" s="42">
        <f t="shared" si="28"/>
        <v>13.895781637717123</v>
      </c>
      <c r="D323" s="48"/>
      <c r="E323" s="20">
        <v>18</v>
      </c>
      <c r="F323" s="14">
        <v>42</v>
      </c>
      <c r="G323" s="49">
        <f t="shared" si="29"/>
        <v>-57.142857142857139</v>
      </c>
      <c r="H323" s="33">
        <f t="shared" si="30"/>
        <v>5.741260525644297E-2</v>
      </c>
      <c r="I323" s="33">
        <f t="shared" si="31"/>
        <v>0.1620620466121315</v>
      </c>
      <c r="J323" s="20">
        <v>459</v>
      </c>
      <c r="K323" s="14">
        <v>403</v>
      </c>
      <c r="L323" s="49">
        <f t="shared" si="32"/>
        <v>13.895781637717123</v>
      </c>
      <c r="M323" s="33">
        <f t="shared" si="33"/>
        <v>0.14731936527499614</v>
      </c>
      <c r="N323" s="34">
        <f t="shared" si="34"/>
        <v>0.14559038164188379</v>
      </c>
    </row>
    <row r="324" spans="1:14" hidden="1" outlineLevel="1" x14ac:dyDescent="0.25">
      <c r="A324" s="36"/>
      <c r="B324" s="50" t="s">
        <v>339</v>
      </c>
      <c r="C324" s="42">
        <f t="shared" si="28"/>
        <v>13.895781637717123</v>
      </c>
      <c r="D324" s="48"/>
      <c r="E324" s="20">
        <v>18</v>
      </c>
      <c r="F324" s="14">
        <v>42</v>
      </c>
      <c r="G324" s="49">
        <f t="shared" si="29"/>
        <v>-57.142857142857139</v>
      </c>
      <c r="H324" s="33">
        <f t="shared" si="30"/>
        <v>5.741260525644297E-2</v>
      </c>
      <c r="I324" s="33">
        <f t="shared" si="31"/>
        <v>0.1620620466121315</v>
      </c>
      <c r="J324" s="20">
        <v>459</v>
      </c>
      <c r="K324" s="14">
        <v>403</v>
      </c>
      <c r="L324" s="49">
        <f t="shared" si="32"/>
        <v>13.895781637717123</v>
      </c>
      <c r="M324" s="33">
        <f t="shared" si="33"/>
        <v>0.14731936527499614</v>
      </c>
      <c r="N324" s="34">
        <f t="shared" si="34"/>
        <v>0.14559038164188379</v>
      </c>
    </row>
    <row r="325" spans="1:14" collapsed="1" x14ac:dyDescent="0.25">
      <c r="A325" s="36" t="s">
        <v>340</v>
      </c>
      <c r="B325" s="1" t="s">
        <v>341</v>
      </c>
      <c r="C325" s="42">
        <f t="shared" si="28"/>
        <v>-28.2312925170068</v>
      </c>
      <c r="D325" s="48"/>
      <c r="E325" s="20">
        <v>81</v>
      </c>
      <c r="F325" s="14">
        <v>30</v>
      </c>
      <c r="G325" s="49">
        <f t="shared" si="29"/>
        <v>170</v>
      </c>
      <c r="H325" s="33">
        <f t="shared" si="30"/>
        <v>0.25835672365399337</v>
      </c>
      <c r="I325" s="33">
        <f t="shared" si="31"/>
        <v>0.11575860472295109</v>
      </c>
      <c r="J325" s="20">
        <v>422</v>
      </c>
      <c r="K325" s="14">
        <v>588</v>
      </c>
      <c r="L325" s="49">
        <f t="shared" si="32"/>
        <v>-28.2312925170068</v>
      </c>
      <c r="M325" s="33">
        <f t="shared" si="33"/>
        <v>0.13544394803060647</v>
      </c>
      <c r="N325" s="34">
        <f t="shared" si="34"/>
        <v>0.21242467594398928</v>
      </c>
    </row>
    <row r="326" spans="1:14" hidden="1" outlineLevel="1" x14ac:dyDescent="0.25">
      <c r="A326" s="36"/>
      <c r="B326" s="50" t="s">
        <v>342</v>
      </c>
      <c r="C326" s="42">
        <f t="shared" si="28"/>
        <v>-40.487804878048784</v>
      </c>
      <c r="D326" s="48"/>
      <c r="E326" s="20">
        <v>32</v>
      </c>
      <c r="F326" s="14">
        <v>22</v>
      </c>
      <c r="G326" s="49">
        <f t="shared" si="29"/>
        <v>45.454545454545453</v>
      </c>
      <c r="H326" s="33">
        <f t="shared" si="30"/>
        <v>0.10206685378923194</v>
      </c>
      <c r="I326" s="33">
        <f t="shared" si="31"/>
        <v>8.4889643463497449E-2</v>
      </c>
      <c r="J326" s="20">
        <v>244</v>
      </c>
      <c r="K326" s="14">
        <v>410</v>
      </c>
      <c r="L326" s="49">
        <f t="shared" si="32"/>
        <v>-40.487804878048784</v>
      </c>
      <c r="M326" s="33">
        <f t="shared" si="33"/>
        <v>7.8313562368407544E-2</v>
      </c>
      <c r="N326" s="34">
        <f t="shared" si="34"/>
        <v>0.14811924683169317</v>
      </c>
    </row>
    <row r="327" spans="1:14" hidden="1" outlineLevel="1" x14ac:dyDescent="0.25">
      <c r="A327" s="36"/>
      <c r="B327" s="50" t="s">
        <v>343</v>
      </c>
      <c r="C327" s="42">
        <f t="shared" si="28"/>
        <v>44.915254237288138</v>
      </c>
      <c r="D327" s="48"/>
      <c r="E327" s="20">
        <v>49</v>
      </c>
      <c r="F327" s="14">
        <v>6</v>
      </c>
      <c r="G327" s="49">
        <f t="shared" si="29"/>
        <v>716.66666666666674</v>
      </c>
      <c r="H327" s="33">
        <f t="shared" si="30"/>
        <v>0.15628986986476143</v>
      </c>
      <c r="I327" s="33">
        <f t="shared" si="31"/>
        <v>2.3151720944590216E-2</v>
      </c>
      <c r="J327" s="20">
        <v>171</v>
      </c>
      <c r="K327" s="14">
        <v>118</v>
      </c>
      <c r="L327" s="49">
        <f t="shared" si="32"/>
        <v>44.915254237288138</v>
      </c>
      <c r="M327" s="33">
        <f t="shared" si="33"/>
        <v>5.488368510244955E-2</v>
      </c>
      <c r="N327" s="34">
        <f t="shared" si="34"/>
        <v>4.2629441771072668E-2</v>
      </c>
    </row>
    <row r="328" spans="1:14" hidden="1" outlineLevel="1" x14ac:dyDescent="0.25">
      <c r="A328" s="36"/>
      <c r="B328" s="50" t="s">
        <v>344</v>
      </c>
      <c r="C328" s="42">
        <f t="shared" si="28"/>
        <v>-78.787878787878782</v>
      </c>
      <c r="D328" s="48"/>
      <c r="E328" s="20">
        <v>0</v>
      </c>
      <c r="F328" s="14">
        <v>1</v>
      </c>
      <c r="G328" s="49">
        <f t="shared" si="29"/>
        <v>-100</v>
      </c>
      <c r="H328" s="33" t="str">
        <f t="shared" si="30"/>
        <v/>
      </c>
      <c r="I328" s="33">
        <f t="shared" si="31"/>
        <v>3.8586201574317023E-3</v>
      </c>
      <c r="J328" s="20">
        <v>7</v>
      </c>
      <c r="K328" s="14">
        <v>33</v>
      </c>
      <c r="L328" s="49">
        <f t="shared" si="32"/>
        <v>-78.787878787878782</v>
      </c>
      <c r="M328" s="33">
        <f t="shared" si="33"/>
        <v>2.2467005597493965E-3</v>
      </c>
      <c r="N328" s="34">
        <f t="shared" si="34"/>
        <v>1.1921793037672865E-2</v>
      </c>
    </row>
    <row r="329" spans="1:14" hidden="1" outlineLevel="1" x14ac:dyDescent="0.25">
      <c r="A329" s="36"/>
      <c r="B329" s="50" t="s">
        <v>345</v>
      </c>
      <c r="C329" s="42">
        <f t="shared" si="28"/>
        <v>-100</v>
      </c>
      <c r="D329" s="48"/>
      <c r="E329" s="20">
        <v>0</v>
      </c>
      <c r="F329" s="14">
        <v>1</v>
      </c>
      <c r="G329" s="49">
        <f t="shared" si="29"/>
        <v>-100</v>
      </c>
      <c r="H329" s="33" t="str">
        <f t="shared" si="30"/>
        <v/>
      </c>
      <c r="I329" s="33">
        <f t="shared" si="31"/>
        <v>3.8586201574317023E-3</v>
      </c>
      <c r="J329" s="20">
        <v>0</v>
      </c>
      <c r="K329" s="14">
        <v>27</v>
      </c>
      <c r="L329" s="49">
        <f t="shared" si="32"/>
        <v>-100</v>
      </c>
      <c r="M329" s="33" t="str">
        <f t="shared" si="33"/>
        <v/>
      </c>
      <c r="N329" s="34">
        <f t="shared" si="34"/>
        <v>9.7541943035505275E-3</v>
      </c>
    </row>
    <row r="330" spans="1:14" collapsed="1" x14ac:dyDescent="0.25">
      <c r="A330" s="36" t="s">
        <v>346</v>
      </c>
      <c r="B330" s="1" t="s">
        <v>347</v>
      </c>
      <c r="C330" s="42">
        <f t="shared" ref="C330:C393" si="35">IF(K330=0,"",SUM(((J330-K330)/K330)*100))</f>
        <v>9.3959731543624159</v>
      </c>
      <c r="D330" s="48"/>
      <c r="E330" s="20">
        <v>88</v>
      </c>
      <c r="F330" s="14">
        <v>24</v>
      </c>
      <c r="G330" s="49">
        <f t="shared" ref="G330:G393" si="36">IF(F330=0,"",SUM(((E330-F330)/F330)*100))</f>
        <v>266.66666666666663</v>
      </c>
      <c r="H330" s="33">
        <f t="shared" ref="H330:H393" si="37">IF(E330=0,"",SUM((E330/CntPeriod)*100))</f>
        <v>0.28068384792038786</v>
      </c>
      <c r="I330" s="33">
        <f t="shared" ref="I330:I393" si="38">IF(F330=0,"",SUM((F330/CntPeriodPrevYear)*100))</f>
        <v>9.2606883778360863E-2</v>
      </c>
      <c r="J330" s="20">
        <v>326</v>
      </c>
      <c r="K330" s="14">
        <v>298</v>
      </c>
      <c r="L330" s="49">
        <f t="shared" ref="L330:L393" si="39">IF(K330=0,"",SUM(((J330-K330)/K330)*100))</f>
        <v>9.3959731543624159</v>
      </c>
      <c r="M330" s="33">
        <f t="shared" ref="M330:M393" si="40">IF(J330=0,"",SUM((J330/CntYearAck)*100))</f>
        <v>0.10463205463975761</v>
      </c>
      <c r="N330" s="34">
        <f t="shared" ref="N330:N393" si="41">IF(K330=0,"",SUM((K330/CntPrevYearAck)*100))</f>
        <v>0.10765740379474284</v>
      </c>
    </row>
    <row r="331" spans="1:14" hidden="1" outlineLevel="1" x14ac:dyDescent="0.25">
      <c r="A331" s="36"/>
      <c r="B331" s="50" t="s">
        <v>348</v>
      </c>
      <c r="C331" s="42">
        <f t="shared" si="35"/>
        <v>9.7972972972972965</v>
      </c>
      <c r="D331" s="48"/>
      <c r="E331" s="20">
        <v>88</v>
      </c>
      <c r="F331" s="14">
        <v>24</v>
      </c>
      <c r="G331" s="49">
        <f t="shared" si="36"/>
        <v>266.66666666666663</v>
      </c>
      <c r="H331" s="33">
        <f t="shared" si="37"/>
        <v>0.28068384792038786</v>
      </c>
      <c r="I331" s="33">
        <f t="shared" si="38"/>
        <v>9.2606883778360863E-2</v>
      </c>
      <c r="J331" s="20">
        <v>325</v>
      </c>
      <c r="K331" s="14">
        <v>296</v>
      </c>
      <c r="L331" s="49">
        <f t="shared" si="39"/>
        <v>9.7972972972972965</v>
      </c>
      <c r="M331" s="33">
        <f t="shared" si="40"/>
        <v>0.10431109741693627</v>
      </c>
      <c r="N331" s="34">
        <f t="shared" si="41"/>
        <v>0.10693487088336874</v>
      </c>
    </row>
    <row r="332" spans="1:14" hidden="1" outlineLevel="1" x14ac:dyDescent="0.25">
      <c r="A332" s="36"/>
      <c r="B332" s="50" t="s">
        <v>349</v>
      </c>
      <c r="C332" s="42" t="str">
        <f t="shared" si="35"/>
        <v/>
      </c>
      <c r="D332" s="48"/>
      <c r="E332" s="20">
        <v>0</v>
      </c>
      <c r="F332" s="14">
        <v>0</v>
      </c>
      <c r="G332" s="49" t="str">
        <f t="shared" si="36"/>
        <v/>
      </c>
      <c r="H332" s="33" t="str">
        <f t="shared" si="37"/>
        <v/>
      </c>
      <c r="I332" s="33" t="str">
        <f t="shared" si="38"/>
        <v/>
      </c>
      <c r="J332" s="20">
        <v>1</v>
      </c>
      <c r="K332" s="14">
        <v>0</v>
      </c>
      <c r="L332" s="49" t="str">
        <f t="shared" si="39"/>
        <v/>
      </c>
      <c r="M332" s="33">
        <f t="shared" si="40"/>
        <v>3.2095722282134235E-4</v>
      </c>
      <c r="N332" s="34" t="str">
        <f t="shared" si="41"/>
        <v/>
      </c>
    </row>
    <row r="333" spans="1:14" hidden="1" outlineLevel="1" x14ac:dyDescent="0.25">
      <c r="A333" s="36"/>
      <c r="B333" s="50" t="s">
        <v>350</v>
      </c>
      <c r="C333" s="42">
        <f t="shared" si="35"/>
        <v>-100</v>
      </c>
      <c r="D333" s="48"/>
      <c r="E333" s="20">
        <v>0</v>
      </c>
      <c r="F333" s="14">
        <v>0</v>
      </c>
      <c r="G333" s="49" t="str">
        <f t="shared" si="36"/>
        <v/>
      </c>
      <c r="H333" s="33" t="str">
        <f t="shared" si="37"/>
        <v/>
      </c>
      <c r="I333" s="33" t="str">
        <f t="shared" si="38"/>
        <v/>
      </c>
      <c r="J333" s="20">
        <v>0</v>
      </c>
      <c r="K333" s="14">
        <v>2</v>
      </c>
      <c r="L333" s="49">
        <f t="shared" si="39"/>
        <v>-100</v>
      </c>
      <c r="M333" s="33" t="str">
        <f t="shared" si="40"/>
        <v/>
      </c>
      <c r="N333" s="34">
        <f t="shared" si="41"/>
        <v>7.2253291137411313E-4</v>
      </c>
    </row>
    <row r="334" spans="1:14" collapsed="1" x14ac:dyDescent="0.25">
      <c r="A334" s="36" t="s">
        <v>351</v>
      </c>
      <c r="B334" s="1" t="s">
        <v>352</v>
      </c>
      <c r="C334" s="42">
        <f t="shared" si="35"/>
        <v>90.833333333333329</v>
      </c>
      <c r="D334" s="48"/>
      <c r="E334" s="20">
        <v>3</v>
      </c>
      <c r="F334" s="14">
        <v>103</v>
      </c>
      <c r="G334" s="49">
        <f t="shared" si="36"/>
        <v>-97.087378640776706</v>
      </c>
      <c r="H334" s="33">
        <f t="shared" si="37"/>
        <v>9.5687675427404938E-3</v>
      </c>
      <c r="I334" s="33">
        <f t="shared" si="38"/>
        <v>0.39743787621546534</v>
      </c>
      <c r="J334" s="20">
        <v>229</v>
      </c>
      <c r="K334" s="14">
        <v>120</v>
      </c>
      <c r="L334" s="49">
        <f t="shared" si="39"/>
        <v>90.833333333333329</v>
      </c>
      <c r="M334" s="33">
        <f t="shared" si="40"/>
        <v>7.3499204026087409E-2</v>
      </c>
      <c r="N334" s="34">
        <f t="shared" si="41"/>
        <v>4.3351974682446788E-2</v>
      </c>
    </row>
    <row r="335" spans="1:14" hidden="1" outlineLevel="1" x14ac:dyDescent="0.25">
      <c r="A335" s="36"/>
      <c r="B335" s="50" t="s">
        <v>352</v>
      </c>
      <c r="C335" s="42">
        <f t="shared" si="35"/>
        <v>35.593220338983052</v>
      </c>
      <c r="D335" s="48"/>
      <c r="E335" s="20">
        <v>2</v>
      </c>
      <c r="F335" s="14">
        <v>101</v>
      </c>
      <c r="G335" s="49">
        <f t="shared" si="36"/>
        <v>-98.019801980198025</v>
      </c>
      <c r="H335" s="33">
        <f t="shared" si="37"/>
        <v>6.3791783618269964E-3</v>
      </c>
      <c r="I335" s="33">
        <f t="shared" si="38"/>
        <v>0.38972063590060196</v>
      </c>
      <c r="J335" s="20">
        <v>160</v>
      </c>
      <c r="K335" s="14">
        <v>118</v>
      </c>
      <c r="L335" s="49">
        <f t="shared" si="39"/>
        <v>35.593220338983052</v>
      </c>
      <c r="M335" s="33">
        <f t="shared" si="40"/>
        <v>5.1353155651414781E-2</v>
      </c>
      <c r="N335" s="34">
        <f t="shared" si="41"/>
        <v>4.2629441771072668E-2</v>
      </c>
    </row>
    <row r="336" spans="1:14" hidden="1" outlineLevel="1" x14ac:dyDescent="0.25">
      <c r="A336" s="36"/>
      <c r="B336" s="50" t="s">
        <v>353</v>
      </c>
      <c r="C336" s="42">
        <f t="shared" si="35"/>
        <v>3350</v>
      </c>
      <c r="D336" s="48"/>
      <c r="E336" s="20">
        <v>1</v>
      </c>
      <c r="F336" s="14">
        <v>2</v>
      </c>
      <c r="G336" s="49">
        <f t="shared" si="36"/>
        <v>-50</v>
      </c>
      <c r="H336" s="33">
        <f t="shared" si="37"/>
        <v>3.1895891809134982E-3</v>
      </c>
      <c r="I336" s="33">
        <f t="shared" si="38"/>
        <v>7.7172403148634047E-3</v>
      </c>
      <c r="J336" s="20">
        <v>69</v>
      </c>
      <c r="K336" s="14">
        <v>2</v>
      </c>
      <c r="L336" s="49">
        <f t="shared" si="39"/>
        <v>3350</v>
      </c>
      <c r="M336" s="33">
        <f t="shared" si="40"/>
        <v>2.2146048374672624E-2</v>
      </c>
      <c r="N336" s="34">
        <f t="shared" si="41"/>
        <v>7.2253291137411313E-4</v>
      </c>
    </row>
    <row r="337" spans="1:14" collapsed="1" x14ac:dyDescent="0.25">
      <c r="A337" s="36" t="s">
        <v>354</v>
      </c>
      <c r="B337" s="1" t="s">
        <v>355</v>
      </c>
      <c r="C337" s="42">
        <f t="shared" si="35"/>
        <v>24.242424242424242</v>
      </c>
      <c r="D337" s="48"/>
      <c r="E337" s="20">
        <v>67</v>
      </c>
      <c r="F337" s="14">
        <v>16</v>
      </c>
      <c r="G337" s="49">
        <f t="shared" si="36"/>
        <v>318.75</v>
      </c>
      <c r="H337" s="33">
        <f t="shared" si="37"/>
        <v>0.21370247512120438</v>
      </c>
      <c r="I337" s="33">
        <f t="shared" si="38"/>
        <v>6.1737922518907237E-2</v>
      </c>
      <c r="J337" s="20">
        <v>205</v>
      </c>
      <c r="K337" s="14">
        <v>165</v>
      </c>
      <c r="L337" s="49">
        <f t="shared" si="39"/>
        <v>24.242424242424242</v>
      </c>
      <c r="M337" s="33">
        <f t="shared" si="40"/>
        <v>6.5796230678375187E-2</v>
      </c>
      <c r="N337" s="34">
        <f t="shared" si="41"/>
        <v>5.9608965188364324E-2</v>
      </c>
    </row>
    <row r="338" spans="1:14" hidden="1" outlineLevel="1" x14ac:dyDescent="0.25">
      <c r="A338" s="36"/>
      <c r="B338" s="50" t="s">
        <v>356</v>
      </c>
      <c r="C338" s="42">
        <f t="shared" si="35"/>
        <v>-13.970588235294118</v>
      </c>
      <c r="D338" s="48"/>
      <c r="E338" s="20">
        <v>8</v>
      </c>
      <c r="F338" s="14">
        <v>15</v>
      </c>
      <c r="G338" s="49">
        <f t="shared" si="36"/>
        <v>-46.666666666666664</v>
      </c>
      <c r="H338" s="33">
        <f t="shared" si="37"/>
        <v>2.5516713447307986E-2</v>
      </c>
      <c r="I338" s="33">
        <f t="shared" si="38"/>
        <v>5.7879302361475544E-2</v>
      </c>
      <c r="J338" s="20">
        <v>117</v>
      </c>
      <c r="K338" s="14">
        <v>136</v>
      </c>
      <c r="L338" s="49">
        <f t="shared" si="39"/>
        <v>-13.970588235294118</v>
      </c>
      <c r="M338" s="33">
        <f t="shared" si="40"/>
        <v>3.7551995070097058E-2</v>
      </c>
      <c r="N338" s="34">
        <f t="shared" si="41"/>
        <v>4.9132237973439692E-2</v>
      </c>
    </row>
    <row r="339" spans="1:14" hidden="1" outlineLevel="1" x14ac:dyDescent="0.25">
      <c r="A339" s="36"/>
      <c r="B339" s="50" t="s">
        <v>357</v>
      </c>
      <c r="C339" s="42" t="str">
        <f t="shared" si="35"/>
        <v/>
      </c>
      <c r="D339" s="48"/>
      <c r="E339" s="20">
        <v>59</v>
      </c>
      <c r="F339" s="14">
        <v>0</v>
      </c>
      <c r="G339" s="49" t="str">
        <f t="shared" si="36"/>
        <v/>
      </c>
      <c r="H339" s="33">
        <f t="shared" si="37"/>
        <v>0.18818576167389639</v>
      </c>
      <c r="I339" s="33" t="str">
        <f t="shared" si="38"/>
        <v/>
      </c>
      <c r="J339" s="20">
        <v>59</v>
      </c>
      <c r="K339" s="14">
        <v>0</v>
      </c>
      <c r="L339" s="49" t="str">
        <f t="shared" si="39"/>
        <v/>
      </c>
      <c r="M339" s="33">
        <f t="shared" si="40"/>
        <v>1.89364761464592E-2</v>
      </c>
      <c r="N339" s="34" t="str">
        <f t="shared" si="41"/>
        <v/>
      </c>
    </row>
    <row r="340" spans="1:14" hidden="1" outlineLevel="1" x14ac:dyDescent="0.25">
      <c r="A340" s="36"/>
      <c r="B340" s="50" t="s">
        <v>358</v>
      </c>
      <c r="C340" s="42">
        <f t="shared" si="35"/>
        <v>8.695652173913043</v>
      </c>
      <c r="D340" s="48"/>
      <c r="E340" s="20">
        <v>0</v>
      </c>
      <c r="F340" s="14">
        <v>1</v>
      </c>
      <c r="G340" s="49">
        <f t="shared" si="36"/>
        <v>-100</v>
      </c>
      <c r="H340" s="33" t="str">
        <f t="shared" si="37"/>
        <v/>
      </c>
      <c r="I340" s="33">
        <f t="shared" si="38"/>
        <v>3.8586201574317023E-3</v>
      </c>
      <c r="J340" s="20">
        <v>25</v>
      </c>
      <c r="K340" s="14">
        <v>23</v>
      </c>
      <c r="L340" s="49">
        <f t="shared" si="39"/>
        <v>8.695652173913043</v>
      </c>
      <c r="M340" s="33">
        <f t="shared" si="40"/>
        <v>8.0239305705335582E-3</v>
      </c>
      <c r="N340" s="34">
        <f t="shared" si="41"/>
        <v>8.3091284808022997E-3</v>
      </c>
    </row>
    <row r="341" spans="1:14" hidden="1" outlineLevel="1" x14ac:dyDescent="0.25">
      <c r="A341" s="36"/>
      <c r="B341" s="50" t="s">
        <v>359</v>
      </c>
      <c r="C341" s="42">
        <f t="shared" si="35"/>
        <v>-25</v>
      </c>
      <c r="D341" s="48"/>
      <c r="E341" s="20">
        <v>0</v>
      </c>
      <c r="F341" s="14">
        <v>0</v>
      </c>
      <c r="G341" s="49" t="str">
        <f t="shared" si="36"/>
        <v/>
      </c>
      <c r="H341" s="33" t="str">
        <f t="shared" si="37"/>
        <v/>
      </c>
      <c r="I341" s="33" t="str">
        <f t="shared" si="38"/>
        <v/>
      </c>
      <c r="J341" s="20">
        <v>3</v>
      </c>
      <c r="K341" s="14">
        <v>4</v>
      </c>
      <c r="L341" s="49">
        <f t="shared" si="39"/>
        <v>-25</v>
      </c>
      <c r="M341" s="33">
        <f t="shared" si="40"/>
        <v>9.628716684640272E-4</v>
      </c>
      <c r="N341" s="34">
        <f t="shared" si="41"/>
        <v>1.4450658227482263E-3</v>
      </c>
    </row>
    <row r="342" spans="1:14" hidden="1" outlineLevel="1" x14ac:dyDescent="0.25">
      <c r="A342" s="36"/>
      <c r="B342" s="50" t="s">
        <v>360</v>
      </c>
      <c r="C342" s="42">
        <f t="shared" si="35"/>
        <v>-50</v>
      </c>
      <c r="D342" s="48"/>
      <c r="E342" s="20">
        <v>0</v>
      </c>
      <c r="F342" s="14">
        <v>0</v>
      </c>
      <c r="G342" s="49" t="str">
        <f t="shared" si="36"/>
        <v/>
      </c>
      <c r="H342" s="33" t="str">
        <f t="shared" si="37"/>
        <v/>
      </c>
      <c r="I342" s="33" t="str">
        <f t="shared" si="38"/>
        <v/>
      </c>
      <c r="J342" s="20">
        <v>1</v>
      </c>
      <c r="K342" s="14">
        <v>2</v>
      </c>
      <c r="L342" s="49">
        <f t="shared" si="39"/>
        <v>-50</v>
      </c>
      <c r="M342" s="33">
        <f t="shared" si="40"/>
        <v>3.2095722282134235E-4</v>
      </c>
      <c r="N342" s="34">
        <f t="shared" si="41"/>
        <v>7.2253291137411313E-4</v>
      </c>
    </row>
    <row r="343" spans="1:14" collapsed="1" x14ac:dyDescent="0.25">
      <c r="A343" s="36" t="s">
        <v>361</v>
      </c>
      <c r="B343" s="1" t="s">
        <v>362</v>
      </c>
      <c r="C343" s="42">
        <f t="shared" si="35"/>
        <v>-79.84496124031007</v>
      </c>
      <c r="D343" s="48"/>
      <c r="E343" s="20">
        <v>5</v>
      </c>
      <c r="F343" s="14">
        <v>7</v>
      </c>
      <c r="G343" s="49">
        <f t="shared" si="36"/>
        <v>-28.571428571428569</v>
      </c>
      <c r="H343" s="33">
        <f t="shared" si="37"/>
        <v>1.5947945904567492E-2</v>
      </c>
      <c r="I343" s="33">
        <f t="shared" si="38"/>
        <v>2.7010341102021915E-2</v>
      </c>
      <c r="J343" s="20">
        <v>182</v>
      </c>
      <c r="K343" s="14">
        <v>903</v>
      </c>
      <c r="L343" s="49">
        <f t="shared" si="39"/>
        <v>-79.84496124031007</v>
      </c>
      <c r="M343" s="33">
        <f t="shared" si="40"/>
        <v>5.8414214553484313E-2</v>
      </c>
      <c r="N343" s="34">
        <f t="shared" si="41"/>
        <v>0.32622360948541207</v>
      </c>
    </row>
    <row r="344" spans="1:14" hidden="1" outlineLevel="1" x14ac:dyDescent="0.25">
      <c r="A344" s="36"/>
      <c r="B344" s="50" t="s">
        <v>363</v>
      </c>
      <c r="C344" s="42">
        <f t="shared" si="35"/>
        <v>13.114754098360656</v>
      </c>
      <c r="D344" s="48"/>
      <c r="E344" s="20">
        <v>0</v>
      </c>
      <c r="F344" s="14">
        <v>1</v>
      </c>
      <c r="G344" s="49">
        <f t="shared" si="36"/>
        <v>-100</v>
      </c>
      <c r="H344" s="33" t="str">
        <f t="shared" si="37"/>
        <v/>
      </c>
      <c r="I344" s="33">
        <f t="shared" si="38"/>
        <v>3.8586201574317023E-3</v>
      </c>
      <c r="J344" s="20">
        <v>69</v>
      </c>
      <c r="K344" s="14">
        <v>61</v>
      </c>
      <c r="L344" s="49">
        <f t="shared" si="39"/>
        <v>13.114754098360656</v>
      </c>
      <c r="M344" s="33">
        <f t="shared" si="40"/>
        <v>2.2146048374672624E-2</v>
      </c>
      <c r="N344" s="34">
        <f t="shared" si="41"/>
        <v>2.2037253796910451E-2</v>
      </c>
    </row>
    <row r="345" spans="1:14" hidden="1" outlineLevel="1" x14ac:dyDescent="0.25">
      <c r="A345" s="36"/>
      <c r="B345" s="50" t="s">
        <v>364</v>
      </c>
      <c r="C345" s="42">
        <f t="shared" si="35"/>
        <v>146.15384615384613</v>
      </c>
      <c r="D345" s="48"/>
      <c r="E345" s="20">
        <v>5</v>
      </c>
      <c r="F345" s="14">
        <v>0</v>
      </c>
      <c r="G345" s="49" t="str">
        <f t="shared" si="36"/>
        <v/>
      </c>
      <c r="H345" s="33">
        <f t="shared" si="37"/>
        <v>1.5947945904567492E-2</v>
      </c>
      <c r="I345" s="33" t="str">
        <f t="shared" si="38"/>
        <v/>
      </c>
      <c r="J345" s="20">
        <v>64</v>
      </c>
      <c r="K345" s="14">
        <v>26</v>
      </c>
      <c r="L345" s="49">
        <f t="shared" si="39"/>
        <v>146.15384615384613</v>
      </c>
      <c r="M345" s="33">
        <f t="shared" si="40"/>
        <v>2.054126226056591E-2</v>
      </c>
      <c r="N345" s="34">
        <f t="shared" si="41"/>
        <v>9.3929278478634692E-3</v>
      </c>
    </row>
    <row r="346" spans="1:14" hidden="1" outlineLevel="1" x14ac:dyDescent="0.25">
      <c r="A346" s="36"/>
      <c r="B346" s="50" t="s">
        <v>365</v>
      </c>
      <c r="C346" s="42">
        <f t="shared" si="35"/>
        <v>136.36363636363635</v>
      </c>
      <c r="D346" s="48"/>
      <c r="E346" s="20">
        <v>0</v>
      </c>
      <c r="F346" s="14">
        <v>5</v>
      </c>
      <c r="G346" s="49">
        <f t="shared" si="36"/>
        <v>-100</v>
      </c>
      <c r="H346" s="33" t="str">
        <f t="shared" si="37"/>
        <v/>
      </c>
      <c r="I346" s="33">
        <f t="shared" si="38"/>
        <v>1.9293100787158513E-2</v>
      </c>
      <c r="J346" s="20">
        <v>26</v>
      </c>
      <c r="K346" s="14">
        <v>11</v>
      </c>
      <c r="L346" s="49">
        <f t="shared" si="39"/>
        <v>136.36363636363635</v>
      </c>
      <c r="M346" s="33">
        <f t="shared" si="40"/>
        <v>8.3448877933549014E-3</v>
      </c>
      <c r="N346" s="34">
        <f t="shared" si="41"/>
        <v>3.9739310125576225E-3</v>
      </c>
    </row>
    <row r="347" spans="1:14" hidden="1" outlineLevel="1" x14ac:dyDescent="0.25">
      <c r="A347" s="36"/>
      <c r="B347" s="50" t="s">
        <v>366</v>
      </c>
      <c r="C347" s="42">
        <f t="shared" si="35"/>
        <v>76.923076923076934</v>
      </c>
      <c r="D347" s="48"/>
      <c r="E347" s="20">
        <v>0</v>
      </c>
      <c r="F347" s="14">
        <v>0</v>
      </c>
      <c r="G347" s="49" t="str">
        <f t="shared" si="36"/>
        <v/>
      </c>
      <c r="H347" s="33" t="str">
        <f t="shared" si="37"/>
        <v/>
      </c>
      <c r="I347" s="33" t="str">
        <f t="shared" si="38"/>
        <v/>
      </c>
      <c r="J347" s="20">
        <v>23</v>
      </c>
      <c r="K347" s="14">
        <v>13</v>
      </c>
      <c r="L347" s="49">
        <f t="shared" si="39"/>
        <v>76.923076923076934</v>
      </c>
      <c r="M347" s="33">
        <f t="shared" si="40"/>
        <v>7.3820161248908753E-3</v>
      </c>
      <c r="N347" s="34">
        <f t="shared" si="41"/>
        <v>4.6964639239317346E-3</v>
      </c>
    </row>
    <row r="348" spans="1:14" hidden="1" outlineLevel="1" x14ac:dyDescent="0.25">
      <c r="A348" s="36"/>
      <c r="B348" s="50" t="s">
        <v>367</v>
      </c>
      <c r="C348" s="42">
        <f t="shared" si="35"/>
        <v>-100</v>
      </c>
      <c r="D348" s="48"/>
      <c r="E348" s="20">
        <v>0</v>
      </c>
      <c r="F348" s="14">
        <v>0</v>
      </c>
      <c r="G348" s="49" t="str">
        <f t="shared" si="36"/>
        <v/>
      </c>
      <c r="H348" s="33" t="str">
        <f t="shared" si="37"/>
        <v/>
      </c>
      <c r="I348" s="33" t="str">
        <f t="shared" si="38"/>
        <v/>
      </c>
      <c r="J348" s="20">
        <v>0</v>
      </c>
      <c r="K348" s="14">
        <v>283</v>
      </c>
      <c r="L348" s="49">
        <f t="shared" si="39"/>
        <v>-100</v>
      </c>
      <c r="M348" s="33" t="str">
        <f t="shared" si="40"/>
        <v/>
      </c>
      <c r="N348" s="34">
        <f t="shared" si="41"/>
        <v>0.10223840695943701</v>
      </c>
    </row>
    <row r="349" spans="1:14" hidden="1" outlineLevel="1" x14ac:dyDescent="0.25">
      <c r="A349" s="36"/>
      <c r="B349" s="50" t="s">
        <v>368</v>
      </c>
      <c r="C349" s="42">
        <f t="shared" si="35"/>
        <v>-100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0</v>
      </c>
      <c r="K349" s="14">
        <v>209</v>
      </c>
      <c r="L349" s="49">
        <f t="shared" si="39"/>
        <v>-100</v>
      </c>
      <c r="M349" s="33" t="str">
        <f t="shared" si="40"/>
        <v/>
      </c>
      <c r="N349" s="34">
        <f t="shared" si="41"/>
        <v>7.5504689238594824E-2</v>
      </c>
    </row>
    <row r="350" spans="1:14" hidden="1" outlineLevel="1" x14ac:dyDescent="0.25">
      <c r="A350" s="36"/>
      <c r="B350" s="50" t="s">
        <v>369</v>
      </c>
      <c r="C350" s="42">
        <f t="shared" si="35"/>
        <v>-100</v>
      </c>
      <c r="D350" s="48"/>
      <c r="E350" s="20">
        <v>0</v>
      </c>
      <c r="F350" s="14">
        <v>1</v>
      </c>
      <c r="G350" s="49">
        <f t="shared" si="36"/>
        <v>-100</v>
      </c>
      <c r="H350" s="33" t="str">
        <f t="shared" si="37"/>
        <v/>
      </c>
      <c r="I350" s="33">
        <f t="shared" si="38"/>
        <v>3.8586201574317023E-3</v>
      </c>
      <c r="J350" s="20">
        <v>0</v>
      </c>
      <c r="K350" s="14">
        <v>120</v>
      </c>
      <c r="L350" s="49">
        <f t="shared" si="39"/>
        <v>-100</v>
      </c>
      <c r="M350" s="33" t="str">
        <f t="shared" si="40"/>
        <v/>
      </c>
      <c r="N350" s="34">
        <f t="shared" si="41"/>
        <v>4.3351974682446788E-2</v>
      </c>
    </row>
    <row r="351" spans="1:14" hidden="1" outlineLevel="1" x14ac:dyDescent="0.25">
      <c r="A351" s="36"/>
      <c r="B351" s="50" t="s">
        <v>370</v>
      </c>
      <c r="C351" s="42">
        <f t="shared" si="35"/>
        <v>-100</v>
      </c>
      <c r="D351" s="48"/>
      <c r="E351" s="20">
        <v>0</v>
      </c>
      <c r="F351" s="14">
        <v>0</v>
      </c>
      <c r="G351" s="49" t="str">
        <f t="shared" si="36"/>
        <v/>
      </c>
      <c r="H351" s="33" t="str">
        <f t="shared" si="37"/>
        <v/>
      </c>
      <c r="I351" s="33" t="str">
        <f t="shared" si="38"/>
        <v/>
      </c>
      <c r="J351" s="20">
        <v>0</v>
      </c>
      <c r="K351" s="14">
        <v>77</v>
      </c>
      <c r="L351" s="49">
        <f t="shared" si="39"/>
        <v>-100</v>
      </c>
      <c r="M351" s="33" t="str">
        <f t="shared" si="40"/>
        <v/>
      </c>
      <c r="N351" s="34">
        <f t="shared" si="41"/>
        <v>2.7817517087903355E-2</v>
      </c>
    </row>
    <row r="352" spans="1:14" hidden="1" outlineLevel="1" x14ac:dyDescent="0.25">
      <c r="A352" s="36"/>
      <c r="B352" s="50" t="s">
        <v>371</v>
      </c>
      <c r="C352" s="42">
        <f t="shared" si="35"/>
        <v>-100</v>
      </c>
      <c r="D352" s="48"/>
      <c r="E352" s="20">
        <v>0</v>
      </c>
      <c r="F352" s="14">
        <v>0</v>
      </c>
      <c r="G352" s="49" t="str">
        <f t="shared" si="36"/>
        <v/>
      </c>
      <c r="H352" s="33" t="str">
        <f t="shared" si="37"/>
        <v/>
      </c>
      <c r="I352" s="33" t="str">
        <f t="shared" si="38"/>
        <v/>
      </c>
      <c r="J352" s="20">
        <v>0</v>
      </c>
      <c r="K352" s="14">
        <v>53</v>
      </c>
      <c r="L352" s="49">
        <f t="shared" si="39"/>
        <v>-100</v>
      </c>
      <c r="M352" s="33" t="str">
        <f t="shared" si="40"/>
        <v/>
      </c>
      <c r="N352" s="34">
        <f t="shared" si="41"/>
        <v>1.9147122151413998E-2</v>
      </c>
    </row>
    <row r="353" spans="1:14" hidden="1" outlineLevel="1" x14ac:dyDescent="0.25">
      <c r="A353" s="36"/>
      <c r="B353" s="50" t="s">
        <v>372</v>
      </c>
      <c r="C353" s="42">
        <f t="shared" si="35"/>
        <v>-100</v>
      </c>
      <c r="D353" s="48"/>
      <c r="E353" s="20">
        <v>0</v>
      </c>
      <c r="F353" s="14">
        <v>0</v>
      </c>
      <c r="G353" s="49" t="str">
        <f t="shared" si="36"/>
        <v/>
      </c>
      <c r="H353" s="33" t="str">
        <f t="shared" si="37"/>
        <v/>
      </c>
      <c r="I353" s="33" t="str">
        <f t="shared" si="38"/>
        <v/>
      </c>
      <c r="J353" s="20">
        <v>0</v>
      </c>
      <c r="K353" s="14">
        <v>49</v>
      </c>
      <c r="L353" s="49">
        <f t="shared" si="39"/>
        <v>-100</v>
      </c>
      <c r="M353" s="33" t="str">
        <f t="shared" si="40"/>
        <v/>
      </c>
      <c r="N353" s="34">
        <f t="shared" si="41"/>
        <v>1.7702056328665769E-2</v>
      </c>
    </row>
    <row r="354" spans="1:14" hidden="1" outlineLevel="1" x14ac:dyDescent="0.25">
      <c r="A354" s="36"/>
      <c r="B354" s="50" t="s">
        <v>373</v>
      </c>
      <c r="C354" s="42">
        <f t="shared" si="35"/>
        <v>-100</v>
      </c>
      <c r="D354" s="48"/>
      <c r="E354" s="20">
        <v>0</v>
      </c>
      <c r="F354" s="14">
        <v>0</v>
      </c>
      <c r="G354" s="49" t="str">
        <f t="shared" si="36"/>
        <v/>
      </c>
      <c r="H354" s="33" t="str">
        <f t="shared" si="37"/>
        <v/>
      </c>
      <c r="I354" s="33" t="str">
        <f t="shared" si="38"/>
        <v/>
      </c>
      <c r="J354" s="20">
        <v>0</v>
      </c>
      <c r="K354" s="14">
        <v>1</v>
      </c>
      <c r="L354" s="49">
        <f t="shared" si="39"/>
        <v>-100</v>
      </c>
      <c r="M354" s="33" t="str">
        <f t="shared" si="40"/>
        <v/>
      </c>
      <c r="N354" s="34">
        <f t="shared" si="41"/>
        <v>3.6126645568705656E-4</v>
      </c>
    </row>
    <row r="355" spans="1:14" collapsed="1" x14ac:dyDescent="0.3">
      <c r="A355" s="36" t="s">
        <v>374</v>
      </c>
      <c r="B355" s="1" t="s">
        <v>375</v>
      </c>
      <c r="C355" s="42">
        <f t="shared" si="35"/>
        <v>-51.515151515151516</v>
      </c>
      <c r="D355" s="48"/>
      <c r="E355" s="20">
        <v>0</v>
      </c>
      <c r="F355" s="14">
        <v>9</v>
      </c>
      <c r="G355" s="49">
        <f t="shared" si="36"/>
        <v>-100</v>
      </c>
      <c r="H355" s="33" t="str">
        <f t="shared" si="37"/>
        <v/>
      </c>
      <c r="I355" s="33">
        <f t="shared" si="38"/>
        <v>3.4727581416885325E-2</v>
      </c>
      <c r="J355" s="20">
        <v>128</v>
      </c>
      <c r="K355" s="14">
        <v>264</v>
      </c>
      <c r="L355" s="49">
        <f t="shared" si="39"/>
        <v>-51.515151515151516</v>
      </c>
      <c r="M355" s="33">
        <f t="shared" si="40"/>
        <v>4.108252452113182E-2</v>
      </c>
      <c r="N355" s="34">
        <f t="shared" si="41"/>
        <v>9.5374344301382918E-2</v>
      </c>
    </row>
    <row r="356" spans="1:14" hidden="1" outlineLevel="1" x14ac:dyDescent="0.25">
      <c r="A356" s="36"/>
      <c r="B356" s="50" t="s">
        <v>376</v>
      </c>
      <c r="C356" s="42">
        <f t="shared" si="35"/>
        <v>-51.515151515151516</v>
      </c>
      <c r="D356" s="48"/>
      <c r="E356" s="20">
        <v>0</v>
      </c>
      <c r="F356" s="14">
        <v>9</v>
      </c>
      <c r="G356" s="49">
        <f t="shared" si="36"/>
        <v>-100</v>
      </c>
      <c r="H356" s="33" t="str">
        <f t="shared" si="37"/>
        <v/>
      </c>
      <c r="I356" s="33">
        <f t="shared" si="38"/>
        <v>3.4727581416885325E-2</v>
      </c>
      <c r="J356" s="20">
        <v>128</v>
      </c>
      <c r="K356" s="14">
        <v>264</v>
      </c>
      <c r="L356" s="49">
        <f t="shared" si="39"/>
        <v>-51.515151515151516</v>
      </c>
      <c r="M356" s="33">
        <f t="shared" si="40"/>
        <v>4.108252452113182E-2</v>
      </c>
      <c r="N356" s="34">
        <f t="shared" si="41"/>
        <v>9.5374344301382918E-2</v>
      </c>
    </row>
    <row r="357" spans="1:14" collapsed="1" x14ac:dyDescent="0.3">
      <c r="A357" s="36" t="s">
        <v>377</v>
      </c>
      <c r="B357" s="1" t="s">
        <v>378</v>
      </c>
      <c r="C357" s="42">
        <f t="shared" si="35"/>
        <v>-33.536585365853661</v>
      </c>
      <c r="D357" s="48"/>
      <c r="E357" s="20">
        <v>5</v>
      </c>
      <c r="F357" s="14">
        <v>17</v>
      </c>
      <c r="G357" s="49">
        <f t="shared" si="36"/>
        <v>-70.588235294117652</v>
      </c>
      <c r="H357" s="33">
        <f t="shared" si="37"/>
        <v>1.5947945904567492E-2</v>
      </c>
      <c r="I357" s="33">
        <f t="shared" si="38"/>
        <v>6.5596542676338937E-2</v>
      </c>
      <c r="J357" s="20">
        <v>109</v>
      </c>
      <c r="K357" s="14">
        <v>164</v>
      </c>
      <c r="L357" s="49">
        <f t="shared" si="39"/>
        <v>-33.536585365853661</v>
      </c>
      <c r="M357" s="33">
        <f t="shared" si="40"/>
        <v>3.4984337287526319E-2</v>
      </c>
      <c r="N357" s="34">
        <f t="shared" si="41"/>
        <v>5.9247698732677274E-2</v>
      </c>
    </row>
    <row r="358" spans="1:14" hidden="1" outlineLevel="1" x14ac:dyDescent="0.25">
      <c r="A358" s="36"/>
      <c r="B358" s="50" t="s">
        <v>379</v>
      </c>
      <c r="C358" s="42">
        <f t="shared" si="35"/>
        <v>-23.52941176470588</v>
      </c>
      <c r="D358" s="48"/>
      <c r="E358" s="20">
        <v>5</v>
      </c>
      <c r="F358" s="14">
        <v>17</v>
      </c>
      <c r="G358" s="49">
        <f t="shared" si="36"/>
        <v>-70.588235294117652</v>
      </c>
      <c r="H358" s="33">
        <f t="shared" si="37"/>
        <v>1.5947945904567492E-2</v>
      </c>
      <c r="I358" s="33">
        <f t="shared" si="38"/>
        <v>6.5596542676338937E-2</v>
      </c>
      <c r="J358" s="20">
        <v>104</v>
      </c>
      <c r="K358" s="14">
        <v>136</v>
      </c>
      <c r="L358" s="49">
        <f t="shared" si="39"/>
        <v>-23.52941176470588</v>
      </c>
      <c r="M358" s="33">
        <f t="shared" si="40"/>
        <v>3.3379551173419605E-2</v>
      </c>
      <c r="N358" s="34">
        <f t="shared" si="41"/>
        <v>4.9132237973439692E-2</v>
      </c>
    </row>
    <row r="359" spans="1:14" hidden="1" outlineLevel="1" x14ac:dyDescent="0.25">
      <c r="A359" s="36"/>
      <c r="B359" s="50" t="s">
        <v>380</v>
      </c>
      <c r="C359" s="42">
        <f t="shared" si="35"/>
        <v>-82.142857142857139</v>
      </c>
      <c r="D359" s="48"/>
      <c r="E359" s="20">
        <v>0</v>
      </c>
      <c r="F359" s="14">
        <v>0</v>
      </c>
      <c r="G359" s="49" t="str">
        <f t="shared" si="36"/>
        <v/>
      </c>
      <c r="H359" s="33" t="str">
        <f t="shared" si="37"/>
        <v/>
      </c>
      <c r="I359" s="33" t="str">
        <f t="shared" si="38"/>
        <v/>
      </c>
      <c r="J359" s="20">
        <v>5</v>
      </c>
      <c r="K359" s="14">
        <v>28</v>
      </c>
      <c r="L359" s="49">
        <f t="shared" si="39"/>
        <v>-82.142857142857139</v>
      </c>
      <c r="M359" s="33">
        <f t="shared" si="40"/>
        <v>1.6047861141067119E-3</v>
      </c>
      <c r="N359" s="34">
        <f t="shared" si="41"/>
        <v>1.0115460759237582E-2</v>
      </c>
    </row>
    <row r="360" spans="1:14" collapsed="1" x14ac:dyDescent="0.3">
      <c r="A360" s="36" t="s">
        <v>381</v>
      </c>
      <c r="B360" s="1" t="s">
        <v>382</v>
      </c>
      <c r="C360" s="42">
        <f t="shared" si="35"/>
        <v>737.5</v>
      </c>
      <c r="D360" s="48"/>
      <c r="E360" s="20">
        <v>1</v>
      </c>
      <c r="F360" s="14">
        <v>0</v>
      </c>
      <c r="G360" s="49" t="str">
        <f t="shared" si="36"/>
        <v/>
      </c>
      <c r="H360" s="33">
        <f t="shared" si="37"/>
        <v>3.1895891809134982E-3</v>
      </c>
      <c r="I360" s="33" t="str">
        <f t="shared" si="38"/>
        <v/>
      </c>
      <c r="J360" s="20">
        <v>67</v>
      </c>
      <c r="K360" s="14">
        <v>8</v>
      </c>
      <c r="L360" s="49">
        <f t="shared" si="39"/>
        <v>737.5</v>
      </c>
      <c r="M360" s="33">
        <f t="shared" si="40"/>
        <v>2.1504133929029938E-2</v>
      </c>
      <c r="N360" s="34">
        <f t="shared" si="41"/>
        <v>2.8901316454964525E-3</v>
      </c>
    </row>
    <row r="361" spans="1:14" hidden="1" outlineLevel="1" x14ac:dyDescent="0.25">
      <c r="A361" s="36"/>
      <c r="B361" s="50" t="s">
        <v>383</v>
      </c>
      <c r="C361" s="42">
        <f t="shared" si="35"/>
        <v>800</v>
      </c>
      <c r="D361" s="48"/>
      <c r="E361" s="20">
        <v>1</v>
      </c>
      <c r="F361" s="14">
        <v>0</v>
      </c>
      <c r="G361" s="49" t="str">
        <f t="shared" si="36"/>
        <v/>
      </c>
      <c r="H361" s="33">
        <f t="shared" si="37"/>
        <v>3.1895891809134982E-3</v>
      </c>
      <c r="I361" s="33" t="str">
        <f t="shared" si="38"/>
        <v/>
      </c>
      <c r="J361" s="20">
        <v>36</v>
      </c>
      <c r="K361" s="14">
        <v>4</v>
      </c>
      <c r="L361" s="49">
        <f t="shared" si="39"/>
        <v>800</v>
      </c>
      <c r="M361" s="33">
        <f t="shared" si="40"/>
        <v>1.1554460021568326E-2</v>
      </c>
      <c r="N361" s="34">
        <f t="shared" si="41"/>
        <v>1.4450658227482263E-3</v>
      </c>
    </row>
    <row r="362" spans="1:14" hidden="1" outlineLevel="1" x14ac:dyDescent="0.25">
      <c r="A362" s="36"/>
      <c r="B362" s="50" t="s">
        <v>384</v>
      </c>
      <c r="C362" s="42">
        <f t="shared" si="35"/>
        <v>366.66666666666663</v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14</v>
      </c>
      <c r="K362" s="14">
        <v>3</v>
      </c>
      <c r="L362" s="49">
        <f t="shared" si="39"/>
        <v>366.66666666666663</v>
      </c>
      <c r="M362" s="33">
        <f t="shared" si="40"/>
        <v>4.493401119498793E-3</v>
      </c>
      <c r="N362" s="34">
        <f t="shared" si="41"/>
        <v>1.0837993670611695E-3</v>
      </c>
    </row>
    <row r="363" spans="1:14" hidden="1" outlineLevel="1" x14ac:dyDescent="0.25">
      <c r="A363" s="36"/>
      <c r="B363" s="50" t="s">
        <v>385</v>
      </c>
      <c r="C363" s="42" t="str">
        <f t="shared" si="35"/>
        <v/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13</v>
      </c>
      <c r="K363" s="14">
        <v>0</v>
      </c>
      <c r="L363" s="49" t="str">
        <f t="shared" si="39"/>
        <v/>
      </c>
      <c r="M363" s="33">
        <f t="shared" si="40"/>
        <v>4.1724438966774507E-3</v>
      </c>
      <c r="N363" s="34" t="str">
        <f t="shared" si="41"/>
        <v/>
      </c>
    </row>
    <row r="364" spans="1:14" hidden="1" outlineLevel="1" x14ac:dyDescent="0.25">
      <c r="A364" s="36"/>
      <c r="B364" s="50" t="s">
        <v>386</v>
      </c>
      <c r="C364" s="42">
        <f t="shared" si="35"/>
        <v>300</v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4</v>
      </c>
      <c r="K364" s="14">
        <v>1</v>
      </c>
      <c r="L364" s="49">
        <f t="shared" si="39"/>
        <v>300</v>
      </c>
      <c r="M364" s="33">
        <f t="shared" si="40"/>
        <v>1.2838288912853694E-3</v>
      </c>
      <c r="N364" s="34">
        <f t="shared" si="41"/>
        <v>3.6126645568705656E-4</v>
      </c>
    </row>
    <row r="365" spans="1:14" collapsed="1" x14ac:dyDescent="0.3">
      <c r="A365" s="36" t="s">
        <v>387</v>
      </c>
      <c r="B365" s="1" t="s">
        <v>388</v>
      </c>
      <c r="C365" s="42">
        <f t="shared" si="35"/>
        <v>5.2631578947368416</v>
      </c>
      <c r="D365" s="48"/>
      <c r="E365" s="20">
        <v>1</v>
      </c>
      <c r="F365" s="14">
        <v>3</v>
      </c>
      <c r="G365" s="49">
        <f t="shared" si="36"/>
        <v>-66.666666666666657</v>
      </c>
      <c r="H365" s="33">
        <f t="shared" si="37"/>
        <v>3.1895891809134982E-3</v>
      </c>
      <c r="I365" s="33">
        <f t="shared" si="38"/>
        <v>1.1575860472295108E-2</v>
      </c>
      <c r="J365" s="20">
        <v>60</v>
      </c>
      <c r="K365" s="14">
        <v>57</v>
      </c>
      <c r="L365" s="49">
        <f t="shared" si="39"/>
        <v>5.2631578947368416</v>
      </c>
      <c r="M365" s="33">
        <f t="shared" si="40"/>
        <v>1.9257433369280541E-2</v>
      </c>
      <c r="N365" s="34">
        <f t="shared" si="41"/>
        <v>2.0592187974162224E-2</v>
      </c>
    </row>
    <row r="366" spans="1:14" hidden="1" outlineLevel="1" x14ac:dyDescent="0.25">
      <c r="A366" s="36"/>
      <c r="B366" s="50" t="s">
        <v>388</v>
      </c>
      <c r="C366" s="42">
        <f t="shared" si="35"/>
        <v>5.2631578947368416</v>
      </c>
      <c r="D366" s="48"/>
      <c r="E366" s="20">
        <v>1</v>
      </c>
      <c r="F366" s="14">
        <v>3</v>
      </c>
      <c r="G366" s="49">
        <f t="shared" si="36"/>
        <v>-66.666666666666657</v>
      </c>
      <c r="H366" s="33">
        <f t="shared" si="37"/>
        <v>3.1895891809134982E-3</v>
      </c>
      <c r="I366" s="33">
        <f t="shared" si="38"/>
        <v>1.1575860472295108E-2</v>
      </c>
      <c r="J366" s="20">
        <v>60</v>
      </c>
      <c r="K366" s="14">
        <v>57</v>
      </c>
      <c r="L366" s="49">
        <f t="shared" si="39"/>
        <v>5.2631578947368416</v>
      </c>
      <c r="M366" s="33">
        <f t="shared" si="40"/>
        <v>1.9257433369280541E-2</v>
      </c>
      <c r="N366" s="34">
        <f t="shared" si="41"/>
        <v>2.0592187974162224E-2</v>
      </c>
    </row>
    <row r="367" spans="1:14" collapsed="1" x14ac:dyDescent="0.3">
      <c r="A367" s="36" t="s">
        <v>389</v>
      </c>
      <c r="B367" s="1" t="s">
        <v>390</v>
      </c>
      <c r="C367" s="42">
        <f t="shared" si="35"/>
        <v>-42.696629213483142</v>
      </c>
      <c r="D367" s="48"/>
      <c r="E367" s="20">
        <v>7</v>
      </c>
      <c r="F367" s="14">
        <v>2</v>
      </c>
      <c r="G367" s="49">
        <f t="shared" si="36"/>
        <v>250</v>
      </c>
      <c r="H367" s="33">
        <f t="shared" si="37"/>
        <v>2.232712426639449E-2</v>
      </c>
      <c r="I367" s="33">
        <f t="shared" si="38"/>
        <v>7.7172403148634047E-3</v>
      </c>
      <c r="J367" s="20">
        <v>51</v>
      </c>
      <c r="K367" s="14">
        <v>89</v>
      </c>
      <c r="L367" s="49">
        <f t="shared" si="39"/>
        <v>-42.696629213483142</v>
      </c>
      <c r="M367" s="33">
        <f t="shared" si="40"/>
        <v>1.6368818363888461E-2</v>
      </c>
      <c r="N367" s="34">
        <f t="shared" si="41"/>
        <v>3.2152714556148036E-2</v>
      </c>
    </row>
    <row r="368" spans="1:14" hidden="1" outlineLevel="1" x14ac:dyDescent="0.25">
      <c r="A368" s="36"/>
      <c r="B368" s="50" t="s">
        <v>390</v>
      </c>
      <c r="C368" s="42">
        <f t="shared" si="35"/>
        <v>-42.696629213483142</v>
      </c>
      <c r="D368" s="48"/>
      <c r="E368" s="20">
        <v>7</v>
      </c>
      <c r="F368" s="14">
        <v>2</v>
      </c>
      <c r="G368" s="49">
        <f t="shared" si="36"/>
        <v>250</v>
      </c>
      <c r="H368" s="33">
        <f t="shared" si="37"/>
        <v>2.232712426639449E-2</v>
      </c>
      <c r="I368" s="33">
        <f t="shared" si="38"/>
        <v>7.7172403148634047E-3</v>
      </c>
      <c r="J368" s="20">
        <v>51</v>
      </c>
      <c r="K368" s="14">
        <v>89</v>
      </c>
      <c r="L368" s="49">
        <f t="shared" si="39"/>
        <v>-42.696629213483142</v>
      </c>
      <c r="M368" s="33">
        <f t="shared" si="40"/>
        <v>1.6368818363888461E-2</v>
      </c>
      <c r="N368" s="34">
        <f t="shared" si="41"/>
        <v>3.2152714556148036E-2</v>
      </c>
    </row>
    <row r="369" spans="1:14" collapsed="1" x14ac:dyDescent="0.3">
      <c r="A369" s="36" t="s">
        <v>391</v>
      </c>
      <c r="B369" s="1" t="s">
        <v>392</v>
      </c>
      <c r="C369" s="42">
        <f t="shared" si="35"/>
        <v>0</v>
      </c>
      <c r="D369" s="48"/>
      <c r="E369" s="20">
        <v>5</v>
      </c>
      <c r="F369" s="14">
        <v>1</v>
      </c>
      <c r="G369" s="49">
        <f t="shared" si="36"/>
        <v>400</v>
      </c>
      <c r="H369" s="33">
        <f t="shared" si="37"/>
        <v>1.5947945904567492E-2</v>
      </c>
      <c r="I369" s="33">
        <f t="shared" si="38"/>
        <v>3.8586201574317023E-3</v>
      </c>
      <c r="J369" s="20">
        <v>43</v>
      </c>
      <c r="K369" s="14">
        <v>43</v>
      </c>
      <c r="L369" s="49">
        <f t="shared" si="39"/>
        <v>0</v>
      </c>
      <c r="M369" s="33">
        <f t="shared" si="40"/>
        <v>1.3801160581317721E-2</v>
      </c>
      <c r="N369" s="34">
        <f t="shared" si="41"/>
        <v>1.5534457594543433E-2</v>
      </c>
    </row>
    <row r="370" spans="1:14" hidden="1" outlineLevel="1" x14ac:dyDescent="0.25">
      <c r="A370" s="36"/>
      <c r="B370" s="50" t="s">
        <v>392</v>
      </c>
      <c r="C370" s="42">
        <f t="shared" si="35"/>
        <v>0</v>
      </c>
      <c r="D370" s="48"/>
      <c r="E370" s="20">
        <v>5</v>
      </c>
      <c r="F370" s="14">
        <v>1</v>
      </c>
      <c r="G370" s="49">
        <f t="shared" si="36"/>
        <v>400</v>
      </c>
      <c r="H370" s="33">
        <f t="shared" si="37"/>
        <v>1.5947945904567492E-2</v>
      </c>
      <c r="I370" s="33">
        <f t="shared" si="38"/>
        <v>3.8586201574317023E-3</v>
      </c>
      <c r="J370" s="20">
        <v>43</v>
      </c>
      <c r="K370" s="14">
        <v>43</v>
      </c>
      <c r="L370" s="49">
        <f t="shared" si="39"/>
        <v>0</v>
      </c>
      <c r="M370" s="33">
        <f t="shared" si="40"/>
        <v>1.3801160581317721E-2</v>
      </c>
      <c r="N370" s="34">
        <f t="shared" si="41"/>
        <v>1.5534457594543433E-2</v>
      </c>
    </row>
    <row r="371" spans="1:14" collapsed="1" x14ac:dyDescent="0.3">
      <c r="A371" s="36" t="s">
        <v>393</v>
      </c>
      <c r="B371" s="1" t="s">
        <v>394</v>
      </c>
      <c r="C371" s="42">
        <f t="shared" si="35"/>
        <v>-30.76923076923077</v>
      </c>
      <c r="D371" s="48"/>
      <c r="E371" s="20">
        <v>0</v>
      </c>
      <c r="F371" s="14">
        <v>1</v>
      </c>
      <c r="G371" s="49">
        <f t="shared" si="36"/>
        <v>-100</v>
      </c>
      <c r="H371" s="33" t="str">
        <f t="shared" si="37"/>
        <v/>
      </c>
      <c r="I371" s="33">
        <f t="shared" si="38"/>
        <v>3.8586201574317023E-3</v>
      </c>
      <c r="J371" s="20">
        <v>36</v>
      </c>
      <c r="K371" s="14">
        <v>52</v>
      </c>
      <c r="L371" s="49">
        <f t="shared" si="39"/>
        <v>-30.76923076923077</v>
      </c>
      <c r="M371" s="33">
        <f t="shared" si="40"/>
        <v>1.1554460021568326E-2</v>
      </c>
      <c r="N371" s="34">
        <f t="shared" si="41"/>
        <v>1.8785855695726938E-2</v>
      </c>
    </row>
    <row r="372" spans="1:14" hidden="1" outlineLevel="1" x14ac:dyDescent="0.25">
      <c r="A372" s="36"/>
      <c r="B372" s="50" t="s">
        <v>366</v>
      </c>
      <c r="C372" s="42">
        <f t="shared" si="35"/>
        <v>-30.76923076923077</v>
      </c>
      <c r="D372" s="48"/>
      <c r="E372" s="20">
        <v>0</v>
      </c>
      <c r="F372" s="14">
        <v>1</v>
      </c>
      <c r="G372" s="49">
        <f t="shared" si="36"/>
        <v>-100</v>
      </c>
      <c r="H372" s="33" t="str">
        <f t="shared" si="37"/>
        <v/>
      </c>
      <c r="I372" s="33">
        <f t="shared" si="38"/>
        <v>3.8586201574317023E-3</v>
      </c>
      <c r="J372" s="20">
        <v>36</v>
      </c>
      <c r="K372" s="14">
        <v>52</v>
      </c>
      <c r="L372" s="49">
        <f t="shared" si="39"/>
        <v>-30.76923076923077</v>
      </c>
      <c r="M372" s="33">
        <f t="shared" si="40"/>
        <v>1.1554460021568326E-2</v>
      </c>
      <c r="N372" s="34">
        <f t="shared" si="41"/>
        <v>1.8785855695726938E-2</v>
      </c>
    </row>
    <row r="373" spans="1:14" collapsed="1" x14ac:dyDescent="0.3">
      <c r="A373" s="36" t="s">
        <v>395</v>
      </c>
      <c r="B373" s="1" t="s">
        <v>396</v>
      </c>
      <c r="C373" s="42">
        <f t="shared" si="35"/>
        <v>80</v>
      </c>
      <c r="D373" s="48"/>
      <c r="E373" s="20">
        <v>0</v>
      </c>
      <c r="F373" s="14">
        <v>2</v>
      </c>
      <c r="G373" s="49">
        <f t="shared" si="36"/>
        <v>-100</v>
      </c>
      <c r="H373" s="33" t="str">
        <f t="shared" si="37"/>
        <v/>
      </c>
      <c r="I373" s="33">
        <f t="shared" si="38"/>
        <v>7.7172403148634047E-3</v>
      </c>
      <c r="J373" s="20">
        <v>36</v>
      </c>
      <c r="K373" s="14">
        <v>20</v>
      </c>
      <c r="L373" s="49">
        <f t="shared" si="39"/>
        <v>80</v>
      </c>
      <c r="M373" s="33">
        <f t="shared" si="40"/>
        <v>1.1554460021568326E-2</v>
      </c>
      <c r="N373" s="34">
        <f t="shared" si="41"/>
        <v>7.225329113741131E-3</v>
      </c>
    </row>
    <row r="374" spans="1:14" hidden="1" outlineLevel="1" x14ac:dyDescent="0.25">
      <c r="A374" s="36"/>
      <c r="B374" s="50" t="s">
        <v>397</v>
      </c>
      <c r="C374" s="42">
        <f t="shared" si="35"/>
        <v>26.666666666666668</v>
      </c>
      <c r="D374" s="48"/>
      <c r="E374" s="20">
        <v>0</v>
      </c>
      <c r="F374" s="14">
        <v>2</v>
      </c>
      <c r="G374" s="49">
        <f t="shared" si="36"/>
        <v>-100</v>
      </c>
      <c r="H374" s="33" t="str">
        <f t="shared" si="37"/>
        <v/>
      </c>
      <c r="I374" s="33">
        <f t="shared" si="38"/>
        <v>7.7172403148634047E-3</v>
      </c>
      <c r="J374" s="20">
        <v>19</v>
      </c>
      <c r="K374" s="14">
        <v>15</v>
      </c>
      <c r="L374" s="49">
        <f t="shared" si="39"/>
        <v>26.666666666666668</v>
      </c>
      <c r="M374" s="33">
        <f t="shared" si="40"/>
        <v>6.0981872336055053E-3</v>
      </c>
      <c r="N374" s="34">
        <f t="shared" si="41"/>
        <v>5.4189968353058485E-3</v>
      </c>
    </row>
    <row r="375" spans="1:14" hidden="1" outlineLevel="1" x14ac:dyDescent="0.25">
      <c r="A375" s="36"/>
      <c r="B375" s="50" t="s">
        <v>366</v>
      </c>
      <c r="C375" s="42">
        <f t="shared" si="35"/>
        <v>240</v>
      </c>
      <c r="D375" s="48"/>
      <c r="E375" s="20">
        <v>0</v>
      </c>
      <c r="F375" s="14">
        <v>0</v>
      </c>
      <c r="G375" s="49" t="str">
        <f t="shared" si="36"/>
        <v/>
      </c>
      <c r="H375" s="33" t="str">
        <f t="shared" si="37"/>
        <v/>
      </c>
      <c r="I375" s="33" t="str">
        <f t="shared" si="38"/>
        <v/>
      </c>
      <c r="J375" s="20">
        <v>17</v>
      </c>
      <c r="K375" s="14">
        <v>5</v>
      </c>
      <c r="L375" s="49">
        <f t="shared" si="39"/>
        <v>240</v>
      </c>
      <c r="M375" s="33">
        <f t="shared" si="40"/>
        <v>5.4562727879628207E-3</v>
      </c>
      <c r="N375" s="34">
        <f t="shared" si="41"/>
        <v>1.8063322784352828E-3</v>
      </c>
    </row>
    <row r="376" spans="1:14" collapsed="1" x14ac:dyDescent="0.3">
      <c r="A376" s="36" t="s">
        <v>398</v>
      </c>
      <c r="B376" s="1" t="s">
        <v>399</v>
      </c>
      <c r="C376" s="42" t="str">
        <f t="shared" si="35"/>
        <v/>
      </c>
      <c r="D376" s="48"/>
      <c r="E376" s="20">
        <v>21</v>
      </c>
      <c r="F376" s="14">
        <v>0</v>
      </c>
      <c r="G376" s="49" t="str">
        <f t="shared" si="36"/>
        <v/>
      </c>
      <c r="H376" s="33">
        <f t="shared" si="37"/>
        <v>6.6981372799183467E-2</v>
      </c>
      <c r="I376" s="33" t="str">
        <f t="shared" si="38"/>
        <v/>
      </c>
      <c r="J376" s="20">
        <v>32</v>
      </c>
      <c r="K376" s="14">
        <v>0</v>
      </c>
      <c r="L376" s="49" t="str">
        <f t="shared" si="39"/>
        <v/>
      </c>
      <c r="M376" s="33">
        <f t="shared" si="40"/>
        <v>1.0270631130282955E-2</v>
      </c>
      <c r="N376" s="34" t="str">
        <f t="shared" si="41"/>
        <v/>
      </c>
    </row>
    <row r="377" spans="1:14" hidden="1" outlineLevel="1" x14ac:dyDescent="0.25">
      <c r="A377" s="36"/>
      <c r="B377" s="50" t="s">
        <v>400</v>
      </c>
      <c r="C377" s="42" t="str">
        <f t="shared" si="35"/>
        <v/>
      </c>
      <c r="D377" s="48"/>
      <c r="E377" s="20">
        <v>14</v>
      </c>
      <c r="F377" s="14">
        <v>0</v>
      </c>
      <c r="G377" s="49" t="str">
        <f t="shared" si="36"/>
        <v/>
      </c>
      <c r="H377" s="33">
        <f t="shared" si="37"/>
        <v>4.465424853278898E-2</v>
      </c>
      <c r="I377" s="33" t="str">
        <f t="shared" si="38"/>
        <v/>
      </c>
      <c r="J377" s="20">
        <v>16</v>
      </c>
      <c r="K377" s="14">
        <v>0</v>
      </c>
      <c r="L377" s="49" t="str">
        <f t="shared" si="39"/>
        <v/>
      </c>
      <c r="M377" s="33">
        <f t="shared" si="40"/>
        <v>5.1353155651414776E-3</v>
      </c>
      <c r="N377" s="34" t="str">
        <f t="shared" si="41"/>
        <v/>
      </c>
    </row>
    <row r="378" spans="1:14" hidden="1" outlineLevel="1" x14ac:dyDescent="0.25">
      <c r="A378" s="36"/>
      <c r="B378" s="50" t="s">
        <v>275</v>
      </c>
      <c r="C378" s="42" t="str">
        <f t="shared" si="35"/>
        <v/>
      </c>
      <c r="D378" s="48"/>
      <c r="E378" s="20">
        <v>4</v>
      </c>
      <c r="F378" s="14">
        <v>0</v>
      </c>
      <c r="G378" s="49" t="str">
        <f t="shared" si="36"/>
        <v/>
      </c>
      <c r="H378" s="33">
        <f t="shared" si="37"/>
        <v>1.2758356723653993E-2</v>
      </c>
      <c r="I378" s="33" t="str">
        <f t="shared" si="38"/>
        <v/>
      </c>
      <c r="J378" s="20">
        <v>10</v>
      </c>
      <c r="K378" s="14">
        <v>0</v>
      </c>
      <c r="L378" s="49" t="str">
        <f t="shared" si="39"/>
        <v/>
      </c>
      <c r="M378" s="33">
        <f t="shared" si="40"/>
        <v>3.2095722282134238E-3</v>
      </c>
      <c r="N378" s="34" t="str">
        <f t="shared" si="41"/>
        <v/>
      </c>
    </row>
    <row r="379" spans="1:14" hidden="1" outlineLevel="1" x14ac:dyDescent="0.25">
      <c r="A379" s="36"/>
      <c r="B379" s="50" t="s">
        <v>274</v>
      </c>
      <c r="C379" s="42" t="str">
        <f t="shared" si="35"/>
        <v/>
      </c>
      <c r="D379" s="48"/>
      <c r="E379" s="20">
        <v>3</v>
      </c>
      <c r="F379" s="14">
        <v>0</v>
      </c>
      <c r="G379" s="49" t="str">
        <f t="shared" si="36"/>
        <v/>
      </c>
      <c r="H379" s="33">
        <f t="shared" si="37"/>
        <v>9.5687675427404938E-3</v>
      </c>
      <c r="I379" s="33" t="str">
        <f t="shared" si="38"/>
        <v/>
      </c>
      <c r="J379" s="20">
        <v>6</v>
      </c>
      <c r="K379" s="14">
        <v>0</v>
      </c>
      <c r="L379" s="49" t="str">
        <f t="shared" si="39"/>
        <v/>
      </c>
      <c r="M379" s="33">
        <f t="shared" si="40"/>
        <v>1.9257433369280544E-3</v>
      </c>
      <c r="N379" s="34" t="str">
        <f t="shared" si="41"/>
        <v/>
      </c>
    </row>
    <row r="380" spans="1:14" collapsed="1" x14ac:dyDescent="0.3">
      <c r="A380" s="36" t="s">
        <v>401</v>
      </c>
      <c r="B380" s="1" t="s">
        <v>402</v>
      </c>
      <c r="C380" s="42">
        <f t="shared" si="35"/>
        <v>-15.789473684210526</v>
      </c>
      <c r="D380" s="48"/>
      <c r="E380" s="20">
        <v>1</v>
      </c>
      <c r="F380" s="14">
        <v>2</v>
      </c>
      <c r="G380" s="49">
        <f t="shared" si="36"/>
        <v>-50</v>
      </c>
      <c r="H380" s="33">
        <f t="shared" si="37"/>
        <v>3.1895891809134982E-3</v>
      </c>
      <c r="I380" s="33">
        <f t="shared" si="38"/>
        <v>7.7172403148634047E-3</v>
      </c>
      <c r="J380" s="20">
        <v>32</v>
      </c>
      <c r="K380" s="14">
        <v>38</v>
      </c>
      <c r="L380" s="49">
        <f t="shared" si="39"/>
        <v>-15.789473684210526</v>
      </c>
      <c r="M380" s="33">
        <f t="shared" si="40"/>
        <v>1.0270631130282955E-2</v>
      </c>
      <c r="N380" s="34">
        <f t="shared" si="41"/>
        <v>1.3728125316108149E-2</v>
      </c>
    </row>
    <row r="381" spans="1:14" hidden="1" outlineLevel="1" x14ac:dyDescent="0.25">
      <c r="A381" s="36"/>
      <c r="B381" s="50" t="s">
        <v>403</v>
      </c>
      <c r="C381" s="42">
        <f t="shared" si="35"/>
        <v>-15.789473684210526</v>
      </c>
      <c r="D381" s="48"/>
      <c r="E381" s="20">
        <v>1</v>
      </c>
      <c r="F381" s="14">
        <v>2</v>
      </c>
      <c r="G381" s="49">
        <f t="shared" si="36"/>
        <v>-50</v>
      </c>
      <c r="H381" s="33">
        <f t="shared" si="37"/>
        <v>3.1895891809134982E-3</v>
      </c>
      <c r="I381" s="33">
        <f t="shared" si="38"/>
        <v>7.7172403148634047E-3</v>
      </c>
      <c r="J381" s="20">
        <v>32</v>
      </c>
      <c r="K381" s="14">
        <v>38</v>
      </c>
      <c r="L381" s="49">
        <f t="shared" si="39"/>
        <v>-15.789473684210526</v>
      </c>
      <c r="M381" s="33">
        <f t="shared" si="40"/>
        <v>1.0270631130282955E-2</v>
      </c>
      <c r="N381" s="34">
        <f t="shared" si="41"/>
        <v>1.3728125316108149E-2</v>
      </c>
    </row>
    <row r="382" spans="1:14" collapsed="1" x14ac:dyDescent="0.3">
      <c r="A382" s="36" t="s">
        <v>404</v>
      </c>
      <c r="B382" s="1" t="s">
        <v>405</v>
      </c>
      <c r="C382" s="42">
        <f t="shared" si="35"/>
        <v>44.444444444444443</v>
      </c>
      <c r="D382" s="48"/>
      <c r="E382" s="20">
        <v>1</v>
      </c>
      <c r="F382" s="14">
        <v>2</v>
      </c>
      <c r="G382" s="49">
        <f t="shared" si="36"/>
        <v>-50</v>
      </c>
      <c r="H382" s="33">
        <f t="shared" si="37"/>
        <v>3.1895891809134982E-3</v>
      </c>
      <c r="I382" s="33">
        <f t="shared" si="38"/>
        <v>7.7172403148634047E-3</v>
      </c>
      <c r="J382" s="20">
        <v>26</v>
      </c>
      <c r="K382" s="14">
        <v>18</v>
      </c>
      <c r="L382" s="49">
        <f t="shared" si="39"/>
        <v>44.444444444444443</v>
      </c>
      <c r="M382" s="33">
        <f t="shared" si="40"/>
        <v>8.3448877933549014E-3</v>
      </c>
      <c r="N382" s="34">
        <f t="shared" si="41"/>
        <v>6.502796202367018E-3</v>
      </c>
    </row>
    <row r="383" spans="1:14" hidden="1" outlineLevel="1" x14ac:dyDescent="0.25">
      <c r="A383" s="36"/>
      <c r="B383" s="50" t="s">
        <v>406</v>
      </c>
      <c r="C383" s="42">
        <f t="shared" si="35"/>
        <v>38.888888888888893</v>
      </c>
      <c r="D383" s="48"/>
      <c r="E383" s="20">
        <v>1</v>
      </c>
      <c r="F383" s="14">
        <v>2</v>
      </c>
      <c r="G383" s="49">
        <f t="shared" si="36"/>
        <v>-50</v>
      </c>
      <c r="H383" s="33">
        <f t="shared" si="37"/>
        <v>3.1895891809134982E-3</v>
      </c>
      <c r="I383" s="33">
        <f t="shared" si="38"/>
        <v>7.7172403148634047E-3</v>
      </c>
      <c r="J383" s="20">
        <v>25</v>
      </c>
      <c r="K383" s="14">
        <v>18</v>
      </c>
      <c r="L383" s="49">
        <f t="shared" si="39"/>
        <v>38.888888888888893</v>
      </c>
      <c r="M383" s="33">
        <f t="shared" si="40"/>
        <v>8.0239305705335582E-3</v>
      </c>
      <c r="N383" s="34">
        <f t="shared" si="41"/>
        <v>6.502796202367018E-3</v>
      </c>
    </row>
    <row r="384" spans="1:14" hidden="1" outlineLevel="1" x14ac:dyDescent="0.25">
      <c r="A384" s="36"/>
      <c r="B384" s="50" t="s">
        <v>407</v>
      </c>
      <c r="C384" s="42" t="str">
        <f t="shared" si="35"/>
        <v/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1</v>
      </c>
      <c r="K384" s="14">
        <v>0</v>
      </c>
      <c r="L384" s="49" t="str">
        <f t="shared" si="39"/>
        <v/>
      </c>
      <c r="M384" s="33">
        <f t="shared" si="40"/>
        <v>3.2095722282134235E-4</v>
      </c>
      <c r="N384" s="34" t="str">
        <f t="shared" si="41"/>
        <v/>
      </c>
    </row>
    <row r="385" spans="1:14" collapsed="1" x14ac:dyDescent="0.3">
      <c r="A385" s="36" t="s">
        <v>408</v>
      </c>
      <c r="B385" s="1" t="s">
        <v>409</v>
      </c>
      <c r="C385" s="42">
        <f t="shared" si="35"/>
        <v>85.714285714285708</v>
      </c>
      <c r="D385" s="48"/>
      <c r="E385" s="20">
        <v>1</v>
      </c>
      <c r="F385" s="14">
        <v>2</v>
      </c>
      <c r="G385" s="49">
        <f t="shared" si="36"/>
        <v>-50</v>
      </c>
      <c r="H385" s="33">
        <f t="shared" si="37"/>
        <v>3.1895891809134982E-3</v>
      </c>
      <c r="I385" s="33">
        <f t="shared" si="38"/>
        <v>7.7172403148634047E-3</v>
      </c>
      <c r="J385" s="20">
        <v>26</v>
      </c>
      <c r="K385" s="14">
        <v>14</v>
      </c>
      <c r="L385" s="49">
        <f t="shared" si="39"/>
        <v>85.714285714285708</v>
      </c>
      <c r="M385" s="33">
        <f t="shared" si="40"/>
        <v>8.3448877933549014E-3</v>
      </c>
      <c r="N385" s="34">
        <f t="shared" si="41"/>
        <v>5.0577303796187911E-3</v>
      </c>
    </row>
    <row r="386" spans="1:14" hidden="1" outlineLevel="1" x14ac:dyDescent="0.25">
      <c r="A386" s="36"/>
      <c r="B386" s="50" t="s">
        <v>410</v>
      </c>
      <c r="C386" s="42">
        <f t="shared" si="35"/>
        <v>85.714285714285708</v>
      </c>
      <c r="D386" s="48"/>
      <c r="E386" s="20">
        <v>1</v>
      </c>
      <c r="F386" s="14">
        <v>2</v>
      </c>
      <c r="G386" s="49">
        <f t="shared" si="36"/>
        <v>-50</v>
      </c>
      <c r="H386" s="33">
        <f t="shared" si="37"/>
        <v>3.1895891809134982E-3</v>
      </c>
      <c r="I386" s="33">
        <f t="shared" si="38"/>
        <v>7.7172403148634047E-3</v>
      </c>
      <c r="J386" s="20">
        <v>26</v>
      </c>
      <c r="K386" s="14">
        <v>14</v>
      </c>
      <c r="L386" s="49">
        <f t="shared" si="39"/>
        <v>85.714285714285708</v>
      </c>
      <c r="M386" s="33">
        <f t="shared" si="40"/>
        <v>8.3448877933549014E-3</v>
      </c>
      <c r="N386" s="34">
        <f t="shared" si="41"/>
        <v>5.0577303796187911E-3</v>
      </c>
    </row>
    <row r="387" spans="1:14" collapsed="1" x14ac:dyDescent="0.3">
      <c r="A387" s="36" t="s">
        <v>411</v>
      </c>
      <c r="B387" s="1" t="s">
        <v>412</v>
      </c>
      <c r="C387" s="42">
        <f t="shared" si="35"/>
        <v>-34.482758620689658</v>
      </c>
      <c r="D387" s="48"/>
      <c r="E387" s="20">
        <v>3</v>
      </c>
      <c r="F387" s="14">
        <v>0</v>
      </c>
      <c r="G387" s="49" t="str">
        <f t="shared" si="36"/>
        <v/>
      </c>
      <c r="H387" s="33">
        <f t="shared" si="37"/>
        <v>9.5687675427404938E-3</v>
      </c>
      <c r="I387" s="33" t="str">
        <f t="shared" si="38"/>
        <v/>
      </c>
      <c r="J387" s="20">
        <v>19</v>
      </c>
      <c r="K387" s="14">
        <v>29</v>
      </c>
      <c r="L387" s="49">
        <f t="shared" si="39"/>
        <v>-34.482758620689658</v>
      </c>
      <c r="M387" s="33">
        <f t="shared" si="40"/>
        <v>6.0981872336055053E-3</v>
      </c>
      <c r="N387" s="34">
        <f t="shared" si="41"/>
        <v>1.047672721492464E-2</v>
      </c>
    </row>
    <row r="388" spans="1:14" hidden="1" outlineLevel="1" x14ac:dyDescent="0.25">
      <c r="A388" s="36"/>
      <c r="B388" s="50" t="s">
        <v>412</v>
      </c>
      <c r="C388" s="42">
        <f t="shared" si="35"/>
        <v>-34.482758620689658</v>
      </c>
      <c r="D388" s="48"/>
      <c r="E388" s="20">
        <v>3</v>
      </c>
      <c r="F388" s="14">
        <v>0</v>
      </c>
      <c r="G388" s="49" t="str">
        <f t="shared" si="36"/>
        <v/>
      </c>
      <c r="H388" s="33">
        <f t="shared" si="37"/>
        <v>9.5687675427404938E-3</v>
      </c>
      <c r="I388" s="33" t="str">
        <f t="shared" si="38"/>
        <v/>
      </c>
      <c r="J388" s="20">
        <v>19</v>
      </c>
      <c r="K388" s="14">
        <v>29</v>
      </c>
      <c r="L388" s="49">
        <f t="shared" si="39"/>
        <v>-34.482758620689658</v>
      </c>
      <c r="M388" s="33">
        <f t="shared" si="40"/>
        <v>6.0981872336055053E-3</v>
      </c>
      <c r="N388" s="34">
        <f t="shared" si="41"/>
        <v>1.047672721492464E-2</v>
      </c>
    </row>
    <row r="389" spans="1:14" collapsed="1" x14ac:dyDescent="0.3">
      <c r="A389" s="36" t="s">
        <v>413</v>
      </c>
      <c r="B389" s="1" t="s">
        <v>414</v>
      </c>
      <c r="C389" s="42">
        <f t="shared" si="35"/>
        <v>260</v>
      </c>
      <c r="D389" s="48"/>
      <c r="E389" s="20">
        <v>1</v>
      </c>
      <c r="F389" s="14">
        <v>1</v>
      </c>
      <c r="G389" s="49">
        <f t="shared" si="36"/>
        <v>0</v>
      </c>
      <c r="H389" s="33">
        <f t="shared" si="37"/>
        <v>3.1895891809134982E-3</v>
      </c>
      <c r="I389" s="33">
        <f t="shared" si="38"/>
        <v>3.8586201574317023E-3</v>
      </c>
      <c r="J389" s="20">
        <v>18</v>
      </c>
      <c r="K389" s="14">
        <v>5</v>
      </c>
      <c r="L389" s="49">
        <f t="shared" si="39"/>
        <v>260</v>
      </c>
      <c r="M389" s="33">
        <f t="shared" si="40"/>
        <v>5.777230010784163E-3</v>
      </c>
      <c r="N389" s="34">
        <f t="shared" si="41"/>
        <v>1.8063322784352828E-3</v>
      </c>
    </row>
    <row r="390" spans="1:14" hidden="1" outlineLevel="1" x14ac:dyDescent="0.25">
      <c r="A390" s="36"/>
      <c r="B390" s="50" t="s">
        <v>414</v>
      </c>
      <c r="C390" s="42">
        <f t="shared" si="35"/>
        <v>260</v>
      </c>
      <c r="D390" s="48"/>
      <c r="E390" s="20">
        <v>1</v>
      </c>
      <c r="F390" s="14">
        <v>1</v>
      </c>
      <c r="G390" s="49">
        <f t="shared" si="36"/>
        <v>0</v>
      </c>
      <c r="H390" s="33">
        <f t="shared" si="37"/>
        <v>3.1895891809134982E-3</v>
      </c>
      <c r="I390" s="33">
        <f t="shared" si="38"/>
        <v>3.8586201574317023E-3</v>
      </c>
      <c r="J390" s="20">
        <v>18</v>
      </c>
      <c r="K390" s="14">
        <v>5</v>
      </c>
      <c r="L390" s="49">
        <f t="shared" si="39"/>
        <v>260</v>
      </c>
      <c r="M390" s="33">
        <f t="shared" si="40"/>
        <v>5.777230010784163E-3</v>
      </c>
      <c r="N390" s="34">
        <f t="shared" si="41"/>
        <v>1.8063322784352828E-3</v>
      </c>
    </row>
    <row r="391" spans="1:14" collapsed="1" x14ac:dyDescent="0.3">
      <c r="A391" s="36" t="s">
        <v>415</v>
      </c>
      <c r="B391" s="1" t="s">
        <v>416</v>
      </c>
      <c r="C391" s="42">
        <f t="shared" si="35"/>
        <v>13.333333333333334</v>
      </c>
      <c r="D391" s="48"/>
      <c r="E391" s="20">
        <v>1</v>
      </c>
      <c r="F391" s="14">
        <v>2</v>
      </c>
      <c r="G391" s="49">
        <f t="shared" si="36"/>
        <v>-50</v>
      </c>
      <c r="H391" s="33">
        <f t="shared" si="37"/>
        <v>3.1895891809134982E-3</v>
      </c>
      <c r="I391" s="33">
        <f t="shared" si="38"/>
        <v>7.7172403148634047E-3</v>
      </c>
      <c r="J391" s="20">
        <v>17</v>
      </c>
      <c r="K391" s="14">
        <v>15</v>
      </c>
      <c r="L391" s="49">
        <f t="shared" si="39"/>
        <v>13.333333333333334</v>
      </c>
      <c r="M391" s="33">
        <f t="shared" si="40"/>
        <v>5.4562727879628207E-3</v>
      </c>
      <c r="N391" s="34">
        <f t="shared" si="41"/>
        <v>5.4189968353058485E-3</v>
      </c>
    </row>
    <row r="392" spans="1:14" hidden="1" outlineLevel="1" x14ac:dyDescent="0.25">
      <c r="A392" s="36"/>
      <c r="B392" s="50" t="s">
        <v>417</v>
      </c>
      <c r="C392" s="42">
        <f t="shared" si="35"/>
        <v>700</v>
      </c>
      <c r="D392" s="48"/>
      <c r="E392" s="20">
        <v>1</v>
      </c>
      <c r="F392" s="14">
        <v>0</v>
      </c>
      <c r="G392" s="49" t="str">
        <f t="shared" si="36"/>
        <v/>
      </c>
      <c r="H392" s="33">
        <f t="shared" si="37"/>
        <v>3.1895891809134982E-3</v>
      </c>
      <c r="I392" s="33" t="str">
        <f t="shared" si="38"/>
        <v/>
      </c>
      <c r="J392" s="20">
        <v>8</v>
      </c>
      <c r="K392" s="14">
        <v>1</v>
      </c>
      <c r="L392" s="49">
        <f t="shared" si="39"/>
        <v>700</v>
      </c>
      <c r="M392" s="33">
        <f t="shared" si="40"/>
        <v>2.5676577825707388E-3</v>
      </c>
      <c r="N392" s="34">
        <f t="shared" si="41"/>
        <v>3.6126645568705656E-4</v>
      </c>
    </row>
    <row r="393" spans="1:14" hidden="1" outlineLevel="1" x14ac:dyDescent="0.25">
      <c r="A393" s="36"/>
      <c r="B393" s="50" t="s">
        <v>418</v>
      </c>
      <c r="C393" s="42">
        <f t="shared" si="35"/>
        <v>25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5</v>
      </c>
      <c r="K393" s="14">
        <v>4</v>
      </c>
      <c r="L393" s="49">
        <f t="shared" si="39"/>
        <v>25</v>
      </c>
      <c r="M393" s="33">
        <f t="shared" si="40"/>
        <v>1.6047861141067119E-3</v>
      </c>
      <c r="N393" s="34">
        <f t="shared" si="41"/>
        <v>1.4450658227482263E-3</v>
      </c>
    </row>
    <row r="394" spans="1:14" hidden="1" outlineLevel="1" x14ac:dyDescent="0.25">
      <c r="A394" s="36"/>
      <c r="B394" s="50" t="s">
        <v>419</v>
      </c>
      <c r="C394" s="42">
        <f t="shared" ref="C394:C406" si="42">IF(K394=0,"",SUM(((J394-K394)/K394)*100))</f>
        <v>-57.142857142857139</v>
      </c>
      <c r="D394" s="48"/>
      <c r="E394" s="20">
        <v>0</v>
      </c>
      <c r="F394" s="14">
        <v>1</v>
      </c>
      <c r="G394" s="49">
        <f t="shared" ref="G394:G457" si="43">IF(F394=0,"",SUM(((E394-F394)/F394)*100))</f>
        <v>-100</v>
      </c>
      <c r="H394" s="33" t="str">
        <f t="shared" ref="H394:H406" si="44">IF(E394=0,"",SUM((E394/CntPeriod)*100))</f>
        <v/>
      </c>
      <c r="I394" s="33">
        <f t="shared" ref="I394:I406" si="45">IF(F394=0,"",SUM((F394/CntPeriodPrevYear)*100))</f>
        <v>3.8586201574317023E-3</v>
      </c>
      <c r="J394" s="20">
        <v>3</v>
      </c>
      <c r="K394" s="14">
        <v>7</v>
      </c>
      <c r="L394" s="49">
        <f t="shared" ref="L394:L457" si="46">IF(K394=0,"",SUM(((J394-K394)/K394)*100))</f>
        <v>-57.142857142857139</v>
      </c>
      <c r="M394" s="33">
        <f t="shared" ref="M394:M406" si="47">IF(J394=0,"",SUM((J394/CntYearAck)*100))</f>
        <v>9.628716684640272E-4</v>
      </c>
      <c r="N394" s="34">
        <f t="shared" ref="N394:N406" si="48">IF(K394=0,"",SUM((K394/CntPrevYearAck)*100))</f>
        <v>2.5288651898093956E-3</v>
      </c>
    </row>
    <row r="395" spans="1:14" hidden="1" outlineLevel="1" x14ac:dyDescent="0.25">
      <c r="A395" s="36"/>
      <c r="B395" s="50" t="s">
        <v>420</v>
      </c>
      <c r="C395" s="42" t="str">
        <f t="shared" si="42"/>
        <v/>
      </c>
      <c r="D395" s="48"/>
      <c r="E395" s="20">
        <v>0</v>
      </c>
      <c r="F395" s="14">
        <v>0</v>
      </c>
      <c r="G395" s="49" t="str">
        <f t="shared" si="43"/>
        <v/>
      </c>
      <c r="H395" s="33" t="str">
        <f t="shared" si="44"/>
        <v/>
      </c>
      <c r="I395" s="33" t="str">
        <f t="shared" si="45"/>
        <v/>
      </c>
      <c r="J395" s="20">
        <v>1</v>
      </c>
      <c r="K395" s="14">
        <v>0</v>
      </c>
      <c r="L395" s="49" t="str">
        <f t="shared" si="46"/>
        <v/>
      </c>
      <c r="M395" s="33">
        <f t="shared" si="47"/>
        <v>3.2095722282134235E-4</v>
      </c>
      <c r="N395" s="34" t="str">
        <f t="shared" si="48"/>
        <v/>
      </c>
    </row>
    <row r="396" spans="1:14" hidden="1" outlineLevel="1" x14ac:dyDescent="0.25">
      <c r="A396" s="36"/>
      <c r="B396" s="50" t="s">
        <v>421</v>
      </c>
      <c r="C396" s="42">
        <f t="shared" si="42"/>
        <v>-100</v>
      </c>
      <c r="D396" s="48"/>
      <c r="E396" s="20">
        <v>0</v>
      </c>
      <c r="F396" s="14">
        <v>1</v>
      </c>
      <c r="G396" s="49">
        <f t="shared" si="43"/>
        <v>-100</v>
      </c>
      <c r="H396" s="33" t="str">
        <f t="shared" si="44"/>
        <v/>
      </c>
      <c r="I396" s="33">
        <f t="shared" si="45"/>
        <v>3.8586201574317023E-3</v>
      </c>
      <c r="J396" s="20">
        <v>0</v>
      </c>
      <c r="K396" s="14">
        <v>3</v>
      </c>
      <c r="L396" s="49">
        <f t="shared" si="46"/>
        <v>-100</v>
      </c>
      <c r="M396" s="33" t="str">
        <f t="shared" si="47"/>
        <v/>
      </c>
      <c r="N396" s="34">
        <f t="shared" si="48"/>
        <v>1.0837993670611695E-3</v>
      </c>
    </row>
    <row r="397" spans="1:14" collapsed="1" x14ac:dyDescent="0.3">
      <c r="A397" s="36" t="s">
        <v>422</v>
      </c>
      <c r="B397" s="1" t="s">
        <v>366</v>
      </c>
      <c r="C397" s="42">
        <f t="shared" si="42"/>
        <v>-22.727272727272727</v>
      </c>
      <c r="D397" s="48"/>
      <c r="E397" s="20">
        <v>0</v>
      </c>
      <c r="F397" s="14">
        <v>0</v>
      </c>
      <c r="G397" s="49" t="str">
        <f t="shared" si="43"/>
        <v/>
      </c>
      <c r="H397" s="33" t="str">
        <f t="shared" si="44"/>
        <v/>
      </c>
      <c r="I397" s="33" t="str">
        <f t="shared" si="45"/>
        <v/>
      </c>
      <c r="J397" s="20">
        <v>17</v>
      </c>
      <c r="K397" s="14">
        <v>22</v>
      </c>
      <c r="L397" s="49">
        <f t="shared" si="46"/>
        <v>-22.727272727272727</v>
      </c>
      <c r="M397" s="33">
        <f t="shared" si="47"/>
        <v>5.4562727879628207E-3</v>
      </c>
      <c r="N397" s="34">
        <f t="shared" si="48"/>
        <v>7.9478620251152449E-3</v>
      </c>
    </row>
    <row r="398" spans="1:14" hidden="1" outlineLevel="1" x14ac:dyDescent="0.25">
      <c r="A398" s="36"/>
      <c r="B398" s="50" t="s">
        <v>423</v>
      </c>
      <c r="C398" s="42">
        <f t="shared" si="42"/>
        <v>-22.727272727272727</v>
      </c>
      <c r="D398" s="48"/>
      <c r="E398" s="20">
        <v>0</v>
      </c>
      <c r="F398" s="14">
        <v>0</v>
      </c>
      <c r="G398" s="49" t="str">
        <f t="shared" si="43"/>
        <v/>
      </c>
      <c r="H398" s="33" t="str">
        <f t="shared" si="44"/>
        <v/>
      </c>
      <c r="I398" s="33" t="str">
        <f t="shared" si="45"/>
        <v/>
      </c>
      <c r="J398" s="20">
        <v>17</v>
      </c>
      <c r="K398" s="14">
        <v>22</v>
      </c>
      <c r="L398" s="49">
        <f t="shared" si="46"/>
        <v>-22.727272727272727</v>
      </c>
      <c r="M398" s="33">
        <f t="shared" si="47"/>
        <v>5.4562727879628207E-3</v>
      </c>
      <c r="N398" s="34">
        <f t="shared" si="48"/>
        <v>7.9478620251152449E-3</v>
      </c>
    </row>
    <row r="399" spans="1:14" collapsed="1" x14ac:dyDescent="0.3">
      <c r="A399" s="36" t="s">
        <v>424</v>
      </c>
      <c r="B399" s="1" t="s">
        <v>425</v>
      </c>
      <c r="C399" s="42">
        <f t="shared" si="42"/>
        <v>0</v>
      </c>
      <c r="D399" s="48"/>
      <c r="E399" s="20">
        <v>0</v>
      </c>
      <c r="F399" s="14">
        <v>0</v>
      </c>
      <c r="G399" s="49" t="str">
        <f t="shared" si="43"/>
        <v/>
      </c>
      <c r="H399" s="33" t="str">
        <f t="shared" si="44"/>
        <v/>
      </c>
      <c r="I399" s="33" t="str">
        <f t="shared" si="45"/>
        <v/>
      </c>
      <c r="J399" s="20">
        <v>5</v>
      </c>
      <c r="K399" s="14">
        <v>5</v>
      </c>
      <c r="L399" s="49">
        <f t="shared" si="46"/>
        <v>0</v>
      </c>
      <c r="M399" s="33">
        <f t="shared" si="47"/>
        <v>1.6047861141067119E-3</v>
      </c>
      <c r="N399" s="34">
        <f t="shared" si="48"/>
        <v>1.8063322784352828E-3</v>
      </c>
    </row>
    <row r="400" spans="1:14" hidden="1" outlineLevel="1" x14ac:dyDescent="0.25">
      <c r="A400" s="36"/>
      <c r="B400" s="50" t="s">
        <v>425</v>
      </c>
      <c r="C400" s="42">
        <f t="shared" si="42"/>
        <v>0</v>
      </c>
      <c r="D400" s="48"/>
      <c r="E400" s="20">
        <v>0</v>
      </c>
      <c r="F400" s="14">
        <v>0</v>
      </c>
      <c r="G400" s="49" t="str">
        <f t="shared" si="43"/>
        <v/>
      </c>
      <c r="H400" s="33" t="str">
        <f t="shared" si="44"/>
        <v/>
      </c>
      <c r="I400" s="33" t="str">
        <f t="shared" si="45"/>
        <v/>
      </c>
      <c r="J400" s="20">
        <v>5</v>
      </c>
      <c r="K400" s="14">
        <v>5</v>
      </c>
      <c r="L400" s="49">
        <f t="shared" si="46"/>
        <v>0</v>
      </c>
      <c r="M400" s="33">
        <f t="shared" si="47"/>
        <v>1.6047861141067119E-3</v>
      </c>
      <c r="N400" s="34">
        <f t="shared" si="48"/>
        <v>1.8063322784352828E-3</v>
      </c>
    </row>
    <row r="401" spans="1:14" collapsed="1" x14ac:dyDescent="0.3">
      <c r="A401" s="36" t="s">
        <v>426</v>
      </c>
      <c r="B401" s="1" t="s">
        <v>427</v>
      </c>
      <c r="C401" s="42">
        <f t="shared" si="42"/>
        <v>0</v>
      </c>
      <c r="D401" s="48"/>
      <c r="E401" s="20">
        <v>0</v>
      </c>
      <c r="F401" s="14">
        <v>1</v>
      </c>
      <c r="G401" s="49">
        <f t="shared" si="43"/>
        <v>-100</v>
      </c>
      <c r="H401" s="33" t="str">
        <f t="shared" si="44"/>
        <v/>
      </c>
      <c r="I401" s="33">
        <f t="shared" si="45"/>
        <v>3.8586201574317023E-3</v>
      </c>
      <c r="J401" s="20">
        <v>2</v>
      </c>
      <c r="K401" s="14">
        <v>2</v>
      </c>
      <c r="L401" s="49">
        <f t="shared" si="46"/>
        <v>0</v>
      </c>
      <c r="M401" s="33">
        <f t="shared" si="47"/>
        <v>6.4191444564268469E-4</v>
      </c>
      <c r="N401" s="34">
        <f t="shared" si="48"/>
        <v>7.2253291137411313E-4</v>
      </c>
    </row>
    <row r="402" spans="1:14" hidden="1" outlineLevel="1" x14ac:dyDescent="0.25">
      <c r="A402" s="36"/>
      <c r="B402" s="50" t="s">
        <v>428</v>
      </c>
      <c r="C402" s="42">
        <f t="shared" si="42"/>
        <v>0</v>
      </c>
      <c r="D402" s="48"/>
      <c r="E402" s="20">
        <v>0</v>
      </c>
      <c r="F402" s="14">
        <v>1</v>
      </c>
      <c r="G402" s="49">
        <f t="shared" si="43"/>
        <v>-100</v>
      </c>
      <c r="H402" s="33" t="str">
        <f t="shared" si="44"/>
        <v/>
      </c>
      <c r="I402" s="33">
        <f t="shared" si="45"/>
        <v>3.8586201574317023E-3</v>
      </c>
      <c r="J402" s="20">
        <v>2</v>
      </c>
      <c r="K402" s="14">
        <v>2</v>
      </c>
      <c r="L402" s="49">
        <f t="shared" si="46"/>
        <v>0</v>
      </c>
      <c r="M402" s="33">
        <f t="shared" si="47"/>
        <v>6.4191444564268469E-4</v>
      </c>
      <c r="N402" s="34">
        <f t="shared" si="48"/>
        <v>7.2253291137411313E-4</v>
      </c>
    </row>
    <row r="403" spans="1:14" collapsed="1" x14ac:dyDescent="0.3">
      <c r="A403" s="36" t="s">
        <v>429</v>
      </c>
      <c r="B403" s="1" t="s">
        <v>433</v>
      </c>
      <c r="C403" s="42" t="str">
        <f t="shared" si="42"/>
        <v/>
      </c>
      <c r="D403" s="48"/>
      <c r="E403" s="20">
        <v>0</v>
      </c>
      <c r="F403" s="14">
        <v>0</v>
      </c>
      <c r="G403" s="49" t="str">
        <f t="shared" si="43"/>
        <v/>
      </c>
      <c r="H403" s="33" t="str">
        <f t="shared" si="44"/>
        <v/>
      </c>
      <c r="I403" s="33" t="str">
        <f t="shared" si="45"/>
        <v/>
      </c>
      <c r="J403" s="20">
        <v>2</v>
      </c>
      <c r="K403" s="14">
        <v>0</v>
      </c>
      <c r="L403" s="49" t="str">
        <f t="shared" si="46"/>
        <v/>
      </c>
      <c r="M403" s="33">
        <f t="shared" si="47"/>
        <v>6.4191444564268469E-4</v>
      </c>
      <c r="N403" s="34" t="str">
        <f t="shared" si="48"/>
        <v/>
      </c>
    </row>
    <row r="404" spans="1:14" hidden="1" outlineLevel="1" x14ac:dyDescent="0.25">
      <c r="A404" s="36"/>
      <c r="B404" s="50" t="s">
        <v>433</v>
      </c>
      <c r="C404" s="42" t="str">
        <f t="shared" si="42"/>
        <v/>
      </c>
      <c r="D404" s="48"/>
      <c r="E404" s="20">
        <v>0</v>
      </c>
      <c r="F404" s="14">
        <v>0</v>
      </c>
      <c r="G404" s="49" t="str">
        <f t="shared" si="43"/>
        <v/>
      </c>
      <c r="H404" s="33" t="str">
        <f t="shared" si="44"/>
        <v/>
      </c>
      <c r="I404" s="33" t="str">
        <f t="shared" si="45"/>
        <v/>
      </c>
      <c r="J404" s="20">
        <v>2</v>
      </c>
      <c r="K404" s="14">
        <v>0</v>
      </c>
      <c r="L404" s="49" t="str">
        <f t="shared" si="46"/>
        <v/>
      </c>
      <c r="M404" s="33">
        <f t="shared" si="47"/>
        <v>6.4191444564268469E-4</v>
      </c>
      <c r="N404" s="34" t="str">
        <f t="shared" si="48"/>
        <v/>
      </c>
    </row>
    <row r="405" spans="1:14" collapsed="1" x14ac:dyDescent="0.3">
      <c r="A405" s="36" t="s">
        <v>430</v>
      </c>
      <c r="B405" s="1" t="s">
        <v>434</v>
      </c>
      <c r="C405" s="42">
        <f t="shared" si="42"/>
        <v>-100</v>
      </c>
      <c r="D405" s="48"/>
      <c r="E405" s="20">
        <v>0</v>
      </c>
      <c r="F405" s="14">
        <v>0</v>
      </c>
      <c r="G405" s="49" t="str">
        <f t="shared" si="43"/>
        <v/>
      </c>
      <c r="H405" s="33" t="str">
        <f t="shared" si="44"/>
        <v/>
      </c>
      <c r="I405" s="33" t="str">
        <f t="shared" si="45"/>
        <v/>
      </c>
      <c r="J405" s="20">
        <v>0</v>
      </c>
      <c r="K405" s="14">
        <v>3</v>
      </c>
      <c r="L405" s="49">
        <f t="shared" si="46"/>
        <v>-100</v>
      </c>
      <c r="M405" s="33" t="str">
        <f t="shared" si="47"/>
        <v/>
      </c>
      <c r="N405" s="34">
        <f t="shared" si="48"/>
        <v>1.0837993670611695E-3</v>
      </c>
    </row>
    <row r="406" spans="1:14" hidden="1" outlineLevel="1" x14ac:dyDescent="0.25">
      <c r="A406" s="36"/>
      <c r="B406" s="50" t="s">
        <v>434</v>
      </c>
      <c r="C406" s="42">
        <f t="shared" si="42"/>
        <v>-100</v>
      </c>
      <c r="D406" s="48"/>
      <c r="E406" s="20">
        <v>0</v>
      </c>
      <c r="F406" s="14">
        <v>0</v>
      </c>
      <c r="G406" s="49" t="str">
        <f t="shared" si="43"/>
        <v/>
      </c>
      <c r="H406" s="33" t="str">
        <f t="shared" si="44"/>
        <v/>
      </c>
      <c r="I406" s="33" t="str">
        <f t="shared" si="45"/>
        <v/>
      </c>
      <c r="J406" s="20">
        <v>0</v>
      </c>
      <c r="K406" s="14">
        <v>3</v>
      </c>
      <c r="L406" s="49">
        <f t="shared" si="46"/>
        <v>-100</v>
      </c>
      <c r="M406" s="33" t="str">
        <f t="shared" si="47"/>
        <v/>
      </c>
      <c r="N406" s="34">
        <f t="shared" si="48"/>
        <v>1.0837993670611695E-3</v>
      </c>
    </row>
    <row r="407" spans="1:14" x14ac:dyDescent="0.3">
      <c r="A407" s="36"/>
      <c r="B407" s="19"/>
      <c r="C407" s="42"/>
      <c r="D407" s="48"/>
      <c r="E407" s="20"/>
      <c r="F407" s="14"/>
      <c r="G407" s="49"/>
      <c r="H407" s="33"/>
      <c r="I407" s="33"/>
      <c r="J407" s="20"/>
      <c r="K407" s="14"/>
      <c r="L407" s="49"/>
      <c r="M407" s="33"/>
      <c r="N407" s="34"/>
    </row>
    <row r="408" spans="1:14" ht="15.05" customHeight="1" x14ac:dyDescent="0.3">
      <c r="A408" s="18"/>
      <c r="B408" s="10" t="s">
        <v>4</v>
      </c>
      <c r="C408" s="43"/>
      <c r="D408" s="6"/>
      <c r="E408" s="11">
        <f>SUM(E10 + E22 + E41 + E58 + E70 + E86 + E97 + E105 + E134 + E151 + E163 + E178 + E194 + E206 + E219 + E232 + E241 + E249 + E257 + E270 + E275 + E282 + E290 + E295 + E303 + E308 + E315 + E320 + E323 + E325 + E330 + E334 + E337 + E343 + E355 + E357 + E360 + E365 + E367 + E369 + E371 + E373 + E376 + E380 + E382 + E385 + E387 + E389 + E391 + E397 + E399 + E401 + E403 + E405)</f>
        <v>31352</v>
      </c>
      <c r="F408" s="11">
        <f>SUM(F10 + F22 + F41 + F58 + F70 + F86 + F97 + F105 + F134 + F151 + F163 + F178 + F194 + F206 + F219 + F232 + F241 + F249 + F257 + F270 + F275 + F282 + F290 + F295 + F303 + F308 + F315 + F320 + F323 + F325 + F330 + F334 + F337 + F343 + F355 + F357 + F360 + F365 + F367 + F369 + F371 + F373 + F376 + F380 + F382 + F385 + F387 + F389 + F391 + F397 + F399 + F401 + F403 + F405)</f>
        <v>25916</v>
      </c>
      <c r="G408" s="11"/>
      <c r="H408" s="7"/>
      <c r="I408" s="7"/>
      <c r="J408" s="11">
        <f>SUM(J10 + J22 + J41 + J58 + J70 + J86 + J97 + J105 + J134 + J151 + J163 + J178 + J194 + J206 + J219 + J232 + J241 + J249 + J257 + J270 + J275 + J282 + J290 + J295 + J303 + J308 + J315 + J320 + J323 + J325 + J330 + J334 + J337 + J343 + J355 + J357 + J360 + J365 + J367 + J369 + J371 + J373 + J376 + J380 + J382 + J385 + J387 + J389 + J391 + J397 + J399 + J401 + J403 + J405)</f>
        <v>311568</v>
      </c>
      <c r="K408" s="11">
        <f>SUM(K10 + K22 + K41 + K58 + K70 + K86 + K97 + K105 + K134 + K151 + K163 + K178 + K194 + K206 + K219 + K232 + K241 + K249 + K257 + K270 + K275 + K282 + K290 + K295 + K303 + K308 + K315 + K320 + K323 + K325 + K330 + K334 + K337 + K343 + K355 + K357 + K360 + K365 + K367 + K369 + K371 + K373 + K376 + K380 + K382 + K385 + K387 + K389 + K391 + K397 + K399 + K401 + K403 + K405)</f>
        <v>276804</v>
      </c>
      <c r="L408" s="11"/>
      <c r="M408" s="7"/>
      <c r="N408" s="10"/>
    </row>
    <row r="409" spans="1:14" x14ac:dyDescent="0.3">
      <c r="A409" s="18"/>
      <c r="B409" s="17" t="s">
        <v>11</v>
      </c>
      <c r="C409" s="44"/>
      <c r="D409" s="6"/>
      <c r="E409" s="24">
        <f>CntPeriod-CntPeriodPrevYear</f>
        <v>5436</v>
      </c>
      <c r="F409" s="24"/>
      <c r="G409" s="30">
        <f>(CntPeriod/CntPeriodPrevYear)-100%</f>
        <v>0.20975459175798727</v>
      </c>
      <c r="H409" s="27"/>
      <c r="I409" s="28"/>
      <c r="J409" s="26">
        <f>CntYearAck-CntPrevYearAck</f>
        <v>34764</v>
      </c>
      <c r="K409" s="25"/>
      <c r="L409" s="23">
        <f>(CntYearAck/CntPrevYearAck)-100%</f>
        <v>0.12559067065504825</v>
      </c>
      <c r="M409" s="22"/>
      <c r="N409" s="21"/>
    </row>
    <row r="410" spans="1:14" x14ac:dyDescent="0.3">
      <c r="A410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9:H409 J409:L409">
    <cfRule type="cellIs" dxfId="3" priority="28" stopIfTrue="1" operator="lessThan">
      <formula>0</formula>
    </cfRule>
  </conditionalFormatting>
  <conditionalFormatting sqref="G10:G407 L10:L407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.05" x14ac:dyDescent="0.3"/>
  <cols>
    <col min="6" max="6" width="9.109375" style="45"/>
  </cols>
  <sheetData>
    <row r="2" spans="5:17" x14ac:dyDescent="0.3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5.05" customHeight="1" x14ac:dyDescent="0.3">
      <c r="F3" s="52"/>
      <c r="G3" s="52"/>
      <c r="H3" s="52"/>
      <c r="I3" s="52"/>
      <c r="J3" s="52"/>
      <c r="K3" s="52"/>
      <c r="L3" s="52"/>
      <c r="M3" s="52"/>
      <c r="N3" s="37"/>
    </row>
    <row r="4" spans="5:17" ht="15.05" customHeight="1" x14ac:dyDescent="0.35">
      <c r="E4" s="37"/>
      <c r="F4" s="52"/>
      <c r="G4" s="52"/>
      <c r="H4" s="52"/>
      <c r="I4" s="52"/>
      <c r="J4" s="52"/>
      <c r="K4" s="52"/>
      <c r="L4" s="52"/>
      <c r="M4" s="52"/>
      <c r="N4" s="37"/>
      <c r="P4" s="68">
        <v>42309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5.05" x14ac:dyDescent="0.3"/>
  <cols>
    <col min="6" max="6" width="9.109375" style="47"/>
  </cols>
  <sheetData>
    <row r="2" spans="5:17" x14ac:dyDescent="0.3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5.05" customHeight="1" x14ac:dyDescent="0.3">
      <c r="F3" s="52"/>
      <c r="G3" s="52"/>
      <c r="H3" s="52"/>
      <c r="I3" s="52"/>
      <c r="J3" s="52"/>
      <c r="K3" s="52"/>
      <c r="L3" s="52"/>
      <c r="M3" s="52"/>
      <c r="N3" s="46"/>
    </row>
    <row r="4" spans="5:17" ht="15.05" customHeight="1" x14ac:dyDescent="0.35">
      <c r="E4" s="46"/>
      <c r="F4" s="52"/>
      <c r="G4" s="52"/>
      <c r="H4" s="52"/>
      <c r="I4" s="52"/>
      <c r="J4" s="52"/>
      <c r="K4" s="52"/>
      <c r="L4" s="52"/>
      <c r="M4" s="52"/>
      <c r="N4" s="46"/>
      <c r="P4" s="68">
        <v>42309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5.05" x14ac:dyDescent="0.3"/>
  <cols>
    <col min="2" max="3" width="9" style="35" customWidth="1"/>
    <col min="5" max="6" width="9.109375" style="35"/>
  </cols>
  <sheetData>
    <row r="1" spans="1:7" x14ac:dyDescent="0.25">
      <c r="A1" t="s">
        <v>18</v>
      </c>
      <c r="B1" s="35">
        <v>19.940430339444358</v>
      </c>
      <c r="C1" s="35">
        <v>19.821967890637417</v>
      </c>
      <c r="E1" s="35">
        <v>72.847682119205288</v>
      </c>
      <c r="F1" s="35">
        <v>11.122391426959954</v>
      </c>
      <c r="G1" t="s">
        <v>161</v>
      </c>
    </row>
    <row r="2" spans="1:7" x14ac:dyDescent="0.25">
      <c r="A2" t="s">
        <v>31</v>
      </c>
      <c r="B2" s="35">
        <v>15.162019206080213</v>
      </c>
      <c r="C2" s="35">
        <v>14.831794338232108</v>
      </c>
      <c r="E2" s="35">
        <v>71.568627450980387</v>
      </c>
      <c r="F2" s="35">
        <v>5.4099746407438714</v>
      </c>
      <c r="G2" t="s">
        <v>247</v>
      </c>
    </row>
    <row r="3" spans="1:7" x14ac:dyDescent="0.25">
      <c r="A3" t="s">
        <v>51</v>
      </c>
      <c r="B3" s="35">
        <v>6.0002952806449956</v>
      </c>
      <c r="C3" s="35">
        <v>6.1700697966792388</v>
      </c>
      <c r="E3" s="35">
        <v>55.940594059405946</v>
      </c>
      <c r="F3" s="35">
        <v>23.961117861482382</v>
      </c>
      <c r="G3" t="s">
        <v>237</v>
      </c>
    </row>
    <row r="4" spans="1:7" x14ac:dyDescent="0.25">
      <c r="A4" t="s">
        <v>68</v>
      </c>
      <c r="B4" s="35">
        <v>5.9970857084167823</v>
      </c>
      <c r="C4" s="35">
        <v>6.3199953757893663</v>
      </c>
      <c r="E4" s="35">
        <v>49.413145539906104</v>
      </c>
      <c r="F4" s="35">
        <v>20.768789443488238</v>
      </c>
      <c r="G4" t="s">
        <v>119</v>
      </c>
    </row>
    <row r="5" spans="1:7" x14ac:dyDescent="0.25">
      <c r="A5" t="s">
        <v>81</v>
      </c>
      <c r="B5" s="35">
        <v>5.8565064448210347</v>
      </c>
      <c r="C5" s="35">
        <v>6.0064160922530023</v>
      </c>
      <c r="E5" s="35">
        <v>48.664688427299701</v>
      </c>
      <c r="F5" s="35">
        <v>24.9873417721519</v>
      </c>
      <c r="G5" t="s">
        <v>256</v>
      </c>
    </row>
    <row r="6" spans="1:7" x14ac:dyDescent="0.25">
      <c r="A6" t="s">
        <v>98</v>
      </c>
      <c r="B6" s="35">
        <v>5.3927232578441942</v>
      </c>
      <c r="C6" s="35">
        <v>5.4973916561899392</v>
      </c>
      <c r="E6" s="35">
        <v>40.059347181008903</v>
      </c>
      <c r="F6" s="35">
        <v>30.229419703103915</v>
      </c>
      <c r="G6" t="s">
        <v>285</v>
      </c>
    </row>
    <row r="7" spans="1:7" x14ac:dyDescent="0.25">
      <c r="A7" t="s">
        <v>110</v>
      </c>
      <c r="B7" s="35">
        <v>4.4914753761618655</v>
      </c>
      <c r="C7" s="35">
        <v>4.4461062701406044</v>
      </c>
      <c r="E7" s="35">
        <v>38.876732312180891</v>
      </c>
      <c r="F7" s="35">
        <v>13.2317562149158</v>
      </c>
      <c r="G7" t="s">
        <v>18</v>
      </c>
    </row>
    <row r="8" spans="1:7" x14ac:dyDescent="0.25">
      <c r="A8" t="s">
        <v>119</v>
      </c>
      <c r="B8" s="35">
        <v>4.0536897242335543</v>
      </c>
      <c r="C8" s="35">
        <v>3.7781245935752374</v>
      </c>
      <c r="E8" s="35">
        <v>31.529850746268657</v>
      </c>
      <c r="F8" s="35">
        <v>13.707646055090599</v>
      </c>
      <c r="G8" t="s">
        <v>110</v>
      </c>
    </row>
    <row r="9" spans="1:7" x14ac:dyDescent="0.25">
      <c r="A9" t="s">
        <v>143</v>
      </c>
      <c r="B9" s="35">
        <v>3.6245699173214194</v>
      </c>
      <c r="C9" s="35">
        <v>3.7802921923093598</v>
      </c>
      <c r="E9" s="35">
        <v>29.054054054054053</v>
      </c>
      <c r="F9" s="35">
        <v>78.667563930013458</v>
      </c>
      <c r="G9" t="s">
        <v>302</v>
      </c>
    </row>
    <row r="10" spans="1:7" x14ac:dyDescent="0.25">
      <c r="A10" t="s">
        <v>161</v>
      </c>
      <c r="B10" s="35">
        <v>3.1617496020130433</v>
      </c>
      <c r="C10" s="35">
        <v>3.202627129665756</v>
      </c>
      <c r="E10" s="35">
        <v>26.47814910025707</v>
      </c>
      <c r="F10" s="35">
        <v>14.19939577039275</v>
      </c>
      <c r="G10" t="s">
        <v>223</v>
      </c>
    </row>
    <row r="11" spans="1:7" x14ac:dyDescent="0.25">
      <c r="A11" t="s">
        <v>174</v>
      </c>
      <c r="B11" s="35">
        <v>3.159502901453294</v>
      </c>
      <c r="C11" s="35">
        <v>2.6115952081617317</v>
      </c>
      <c r="E11" s="35">
        <v>26.476190476190474</v>
      </c>
      <c r="F11" s="35">
        <v>36.173744639645875</v>
      </c>
      <c r="G11" t="s">
        <v>174</v>
      </c>
    </row>
    <row r="12" spans="1:7" x14ac:dyDescent="0.25">
      <c r="A12" t="s">
        <v>190</v>
      </c>
      <c r="B12" s="35">
        <v>2.7403327684486212</v>
      </c>
      <c r="C12" s="35">
        <v>2.4501091024696176</v>
      </c>
      <c r="E12" s="35">
        <v>23.487544483985765</v>
      </c>
      <c r="F12" s="35">
        <v>3.1299399304457789</v>
      </c>
      <c r="G12" t="s">
        <v>293</v>
      </c>
    </row>
    <row r="13" spans="1:7" x14ac:dyDescent="0.25">
      <c r="A13" t="s">
        <v>197</v>
      </c>
      <c r="B13" s="35">
        <v>2.6937939711395265</v>
      </c>
      <c r="C13" s="35">
        <v>3.3265415239664171</v>
      </c>
      <c r="E13" s="35">
        <v>22.297297297297298</v>
      </c>
      <c r="F13" s="35">
        <v>15.065156497381563</v>
      </c>
      <c r="G13" t="s">
        <v>31</v>
      </c>
    </row>
    <row r="14" spans="1:7" x14ac:dyDescent="0.25">
      <c r="A14" t="s">
        <v>210</v>
      </c>
      <c r="B14" s="35">
        <v>2.001489241513891</v>
      </c>
      <c r="C14" s="35">
        <v>2.0794497189346974</v>
      </c>
      <c r="E14" s="35">
        <v>12.517193947730398</v>
      </c>
      <c r="F14" s="35">
        <v>7.9224006116207946</v>
      </c>
      <c r="G14" t="s">
        <v>143</v>
      </c>
    </row>
    <row r="15" spans="1:7" x14ac:dyDescent="0.25">
      <c r="A15" t="s">
        <v>223</v>
      </c>
      <c r="B15" s="35">
        <v>1.9411492836234785</v>
      </c>
      <c r="C15" s="35">
        <v>1.9132671493186517</v>
      </c>
      <c r="E15" s="35">
        <v>10.500308832612724</v>
      </c>
      <c r="F15" s="35">
        <v>9.7497894863466854</v>
      </c>
      <c r="G15" t="s">
        <v>81</v>
      </c>
    </row>
    <row r="16" spans="1:7" x14ac:dyDescent="0.25">
      <c r="A16" t="s">
        <v>237</v>
      </c>
      <c r="B16" s="35">
        <v>1.6372027936116675</v>
      </c>
      <c r="C16" s="35">
        <v>1.4866114651522377</v>
      </c>
      <c r="E16" s="35">
        <v>5.3549190535491906</v>
      </c>
      <c r="F16" s="35">
        <v>6.8080484737624332</v>
      </c>
      <c r="G16" t="s">
        <v>68</v>
      </c>
    </row>
    <row r="17" spans="1:7" x14ac:dyDescent="0.25">
      <c r="A17" t="s">
        <v>247</v>
      </c>
      <c r="B17" s="35">
        <v>1.6009346274328558</v>
      </c>
      <c r="C17" s="35">
        <v>1.7095128683111516</v>
      </c>
      <c r="E17" s="35">
        <v>2.1170610211706102</v>
      </c>
      <c r="F17" s="35">
        <v>10.415982125254649</v>
      </c>
      <c r="G17" t="s">
        <v>98</v>
      </c>
    </row>
    <row r="18" spans="1:7" x14ac:dyDescent="0.25">
      <c r="A18" t="s">
        <v>256</v>
      </c>
      <c r="B18" s="35">
        <v>1.5845658090689674</v>
      </c>
      <c r="C18" s="35">
        <v>1.4270024999638733</v>
      </c>
      <c r="E18" s="35">
        <v>0.30864197530864196</v>
      </c>
      <c r="F18" s="35">
        <v>8.3391243919388458</v>
      </c>
      <c r="G18" t="s">
        <v>210</v>
      </c>
    </row>
    <row r="19" spans="1:7" x14ac:dyDescent="0.25">
      <c r="A19" t="s">
        <v>265</v>
      </c>
      <c r="B19" s="35">
        <v>1.5816771940635754</v>
      </c>
      <c r="C19" s="35">
        <v>1.8883397638762445</v>
      </c>
      <c r="E19" s="35">
        <v>-4.8638132295719849</v>
      </c>
      <c r="F19" s="35">
        <v>-5.7202984503539316</v>
      </c>
      <c r="G19" t="s">
        <v>265</v>
      </c>
    </row>
    <row r="20" spans="1:7" x14ac:dyDescent="0.25">
      <c r="A20" t="s">
        <v>279</v>
      </c>
      <c r="B20" s="35">
        <v>1.2639295434704463</v>
      </c>
      <c r="C20" s="35">
        <v>1.5751217467955665</v>
      </c>
      <c r="E20" s="35">
        <v>-5.1111111111111116</v>
      </c>
      <c r="F20" s="35">
        <v>25.8920672368033</v>
      </c>
      <c r="G20" t="s">
        <v>190</v>
      </c>
    </row>
    <row r="21" spans="1:7" x14ac:dyDescent="0.25">
      <c r="A21" t="s">
        <v>285</v>
      </c>
      <c r="B21" s="35">
        <v>1.2388948800903816</v>
      </c>
      <c r="C21" s="35">
        <v>1.0707937746564355</v>
      </c>
      <c r="E21" s="35">
        <v>-6.5312046444121918</v>
      </c>
      <c r="F21" s="35">
        <v>-8.8509991311902692</v>
      </c>
      <c r="G21" t="s">
        <v>197</v>
      </c>
    </row>
    <row r="22" spans="1:7" x14ac:dyDescent="0.25">
      <c r="A22" t="s">
        <v>293</v>
      </c>
      <c r="B22" s="35">
        <v>1.0469624608432189</v>
      </c>
      <c r="C22" s="35">
        <v>1.1426857993381598</v>
      </c>
      <c r="E22" s="35">
        <v>-9.914443885254153</v>
      </c>
      <c r="F22" s="35">
        <v>9.461912289946719</v>
      </c>
      <c r="G22" t="s">
        <v>51</v>
      </c>
    </row>
    <row r="23" spans="1:7" x14ac:dyDescent="0.25">
      <c r="A23" t="s">
        <v>302</v>
      </c>
      <c r="B23" s="35">
        <v>0.85214142659066405</v>
      </c>
      <c r="C23" s="35">
        <v>0.53684195315096606</v>
      </c>
      <c r="E23" s="35">
        <v>-29.010989010989015</v>
      </c>
      <c r="F23" s="35">
        <v>-9.6788990825688082</v>
      </c>
      <c r="G23" t="s">
        <v>279</v>
      </c>
    </row>
    <row r="24" spans="1:7" x14ac:dyDescent="0.25">
      <c r="A24" t="s">
        <v>308</v>
      </c>
      <c r="B24" s="35">
        <v>0.72279566579366306</v>
      </c>
      <c r="C24" s="35">
        <v>0.83271918035866532</v>
      </c>
      <c r="E24" s="35">
        <v>31.279620853080569</v>
      </c>
      <c r="F24" s="35">
        <v>-2.2993492407809111</v>
      </c>
      <c r="G24" t="s">
        <v>308</v>
      </c>
    </row>
    <row r="25" spans="1:7" x14ac:dyDescent="0.25">
      <c r="A25" t="s">
        <v>317</v>
      </c>
      <c r="B25" s="35">
        <v>0.4390694808195964</v>
      </c>
      <c r="C25" s="35">
        <v>0.31574688227048742</v>
      </c>
      <c r="E25" s="35">
        <v>20</v>
      </c>
      <c r="F25" s="35">
        <v>56.521739130434781</v>
      </c>
      <c r="G25" t="s">
        <v>317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Registrations</vt:lpstr>
      <vt:lpstr>Market Share</vt:lpstr>
      <vt:lpstr>MS Changes</vt:lpstr>
      <vt:lpstr>Data</vt:lpstr>
      <vt:lpstr>Sheet1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Jan Vikström</cp:lastModifiedBy>
  <cp:lastPrinted>2015-05-13T09:02:34Z</cp:lastPrinted>
  <dcterms:created xsi:type="dcterms:W3CDTF">2015-01-30T07:59:01Z</dcterms:created>
  <dcterms:modified xsi:type="dcterms:W3CDTF">2015-12-01T13:38:21Z</dcterms:modified>
</cp:coreProperties>
</file>