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21845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Registrations!$E$397</definedName>
    <definedName name="CntPeriodPrevYear">Registrations!$F$397</definedName>
    <definedName name="CntPrevYear">Registrations!#REF!</definedName>
    <definedName name="CntPrevYearAck">Registrations!$K$397</definedName>
    <definedName name="CntYearAck">Registrations!$J$397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Registrations!$B$398</definedName>
  </definedNames>
  <calcPr calcId="145621"/>
</workbook>
</file>

<file path=xl/calcChain.xml><?xml version="1.0" encoding="utf-8"?>
<calcChain xmlns="http://schemas.openxmlformats.org/spreadsheetml/2006/main">
  <c r="K397" i="3" l="1"/>
  <c r="N394" i="3" s="1"/>
  <c r="J397" i="3"/>
  <c r="M388" i="3" s="1"/>
  <c r="F397" i="3"/>
  <c r="E397" i="3"/>
  <c r="I395" i="3"/>
  <c r="H395" i="3"/>
  <c r="N395" i="3"/>
  <c r="M395" i="3"/>
  <c r="C395" i="3"/>
  <c r="L395" i="3"/>
  <c r="G395" i="3"/>
  <c r="I394" i="3"/>
  <c r="H394" i="3"/>
  <c r="M394" i="3"/>
  <c r="C394" i="3"/>
  <c r="L394" i="3"/>
  <c r="G394" i="3"/>
  <c r="I393" i="3"/>
  <c r="H393" i="3"/>
  <c r="N393" i="3"/>
  <c r="M393" i="3"/>
  <c r="C393" i="3"/>
  <c r="L393" i="3"/>
  <c r="G393" i="3"/>
  <c r="I392" i="3"/>
  <c r="H392" i="3"/>
  <c r="M392" i="3"/>
  <c r="C392" i="3"/>
  <c r="L392" i="3"/>
  <c r="G392" i="3"/>
  <c r="I391" i="3"/>
  <c r="H391" i="3"/>
  <c r="N391" i="3"/>
  <c r="M391" i="3"/>
  <c r="C391" i="3"/>
  <c r="L391" i="3"/>
  <c r="G391" i="3"/>
  <c r="I390" i="3"/>
  <c r="H390" i="3"/>
  <c r="M390" i="3"/>
  <c r="C390" i="3"/>
  <c r="L390" i="3"/>
  <c r="G390" i="3"/>
  <c r="I389" i="3"/>
  <c r="H389" i="3"/>
  <c r="N389" i="3"/>
  <c r="M389" i="3"/>
  <c r="C389" i="3"/>
  <c r="L389" i="3"/>
  <c r="G389" i="3"/>
  <c r="I388" i="3"/>
  <c r="H388" i="3"/>
  <c r="N388" i="3"/>
  <c r="C388" i="3"/>
  <c r="L388" i="3"/>
  <c r="G388" i="3"/>
  <c r="I387" i="3"/>
  <c r="H387" i="3"/>
  <c r="N387" i="3"/>
  <c r="M387" i="3"/>
  <c r="C387" i="3"/>
  <c r="L387" i="3"/>
  <c r="G387" i="3"/>
  <c r="I386" i="3"/>
  <c r="H386" i="3"/>
  <c r="N386" i="3"/>
  <c r="M386" i="3"/>
  <c r="C386" i="3"/>
  <c r="L386" i="3"/>
  <c r="G386" i="3"/>
  <c r="I385" i="3"/>
  <c r="H385" i="3"/>
  <c r="M385" i="3"/>
  <c r="C385" i="3"/>
  <c r="L385" i="3"/>
  <c r="G385" i="3"/>
  <c r="I384" i="3"/>
  <c r="H384" i="3"/>
  <c r="N384" i="3"/>
  <c r="M384" i="3"/>
  <c r="C384" i="3"/>
  <c r="L384" i="3"/>
  <c r="G384" i="3"/>
  <c r="I383" i="3"/>
  <c r="H383" i="3"/>
  <c r="M383" i="3"/>
  <c r="C383" i="3"/>
  <c r="L383" i="3"/>
  <c r="G383" i="3"/>
  <c r="I382" i="3"/>
  <c r="H382" i="3"/>
  <c r="N382" i="3"/>
  <c r="M382" i="3"/>
  <c r="C382" i="3"/>
  <c r="L382" i="3"/>
  <c r="G382" i="3"/>
  <c r="I381" i="3"/>
  <c r="H381" i="3"/>
  <c r="M381" i="3"/>
  <c r="C381" i="3"/>
  <c r="L381" i="3"/>
  <c r="G381" i="3"/>
  <c r="I380" i="3"/>
  <c r="H380" i="3"/>
  <c r="N380" i="3"/>
  <c r="M380" i="3"/>
  <c r="C380" i="3"/>
  <c r="L380" i="3"/>
  <c r="G380" i="3"/>
  <c r="I379" i="3"/>
  <c r="H379" i="3"/>
  <c r="M379" i="3"/>
  <c r="C379" i="3"/>
  <c r="L379" i="3"/>
  <c r="G379" i="3"/>
  <c r="I378" i="3"/>
  <c r="H378" i="3"/>
  <c r="N378" i="3"/>
  <c r="M378" i="3"/>
  <c r="C378" i="3"/>
  <c r="L378" i="3"/>
  <c r="G378" i="3"/>
  <c r="I377" i="3"/>
  <c r="H377" i="3"/>
  <c r="M377" i="3"/>
  <c r="C377" i="3"/>
  <c r="L377" i="3"/>
  <c r="G377" i="3"/>
  <c r="I376" i="3"/>
  <c r="H376" i="3"/>
  <c r="N376" i="3"/>
  <c r="M376" i="3"/>
  <c r="C376" i="3"/>
  <c r="L376" i="3"/>
  <c r="G376" i="3"/>
  <c r="I375" i="3"/>
  <c r="H375" i="3"/>
  <c r="M375" i="3"/>
  <c r="C375" i="3"/>
  <c r="L375" i="3"/>
  <c r="G375" i="3"/>
  <c r="I374" i="3"/>
  <c r="H374" i="3"/>
  <c r="N374" i="3"/>
  <c r="M374" i="3"/>
  <c r="C374" i="3"/>
  <c r="L374" i="3"/>
  <c r="G374" i="3"/>
  <c r="I373" i="3"/>
  <c r="H373" i="3"/>
  <c r="N373" i="3"/>
  <c r="M373" i="3"/>
  <c r="C373" i="3"/>
  <c r="L373" i="3"/>
  <c r="G373" i="3"/>
  <c r="I372" i="3"/>
  <c r="H372" i="3"/>
  <c r="N372" i="3"/>
  <c r="M372" i="3"/>
  <c r="C372" i="3"/>
  <c r="L372" i="3"/>
  <c r="G372" i="3"/>
  <c r="I371" i="3"/>
  <c r="H371" i="3"/>
  <c r="N371" i="3"/>
  <c r="M371" i="3"/>
  <c r="C371" i="3"/>
  <c r="L371" i="3"/>
  <c r="G371" i="3"/>
  <c r="I370" i="3"/>
  <c r="H370" i="3"/>
  <c r="N370" i="3"/>
  <c r="M370" i="3"/>
  <c r="C370" i="3"/>
  <c r="L370" i="3"/>
  <c r="G370" i="3"/>
  <c r="I369" i="3"/>
  <c r="H369" i="3"/>
  <c r="N369" i="3"/>
  <c r="M369" i="3"/>
  <c r="C369" i="3"/>
  <c r="L369" i="3"/>
  <c r="G369" i="3"/>
  <c r="I368" i="3"/>
  <c r="H368" i="3"/>
  <c r="N368" i="3"/>
  <c r="M368" i="3"/>
  <c r="C368" i="3"/>
  <c r="L368" i="3"/>
  <c r="G368" i="3"/>
  <c r="I367" i="3"/>
  <c r="H367" i="3"/>
  <c r="N367" i="3"/>
  <c r="M367" i="3"/>
  <c r="C367" i="3"/>
  <c r="L367" i="3"/>
  <c r="G367" i="3"/>
  <c r="I366" i="3"/>
  <c r="H366" i="3"/>
  <c r="N366" i="3"/>
  <c r="M366" i="3"/>
  <c r="C366" i="3"/>
  <c r="L366" i="3"/>
  <c r="G366" i="3"/>
  <c r="I365" i="3"/>
  <c r="H365" i="3"/>
  <c r="N365" i="3"/>
  <c r="M365" i="3"/>
  <c r="C365" i="3"/>
  <c r="L365" i="3"/>
  <c r="G365" i="3"/>
  <c r="I364" i="3"/>
  <c r="H364" i="3"/>
  <c r="N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M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375" i="3" l="1"/>
  <c r="N377" i="3"/>
  <c r="N379" i="3"/>
  <c r="N381" i="3"/>
  <c r="N383" i="3"/>
  <c r="N385" i="3"/>
  <c r="N390" i="3"/>
  <c r="N392" i="3"/>
  <c r="H3" i="3"/>
  <c r="H4" i="3"/>
  <c r="E398" i="3"/>
  <c r="G398" i="3"/>
  <c r="J398" i="3"/>
  <c r="L398" i="3"/>
</calcChain>
</file>

<file path=xl/sharedStrings.xml><?xml version="1.0" encoding="utf-8"?>
<sst xmlns="http://schemas.openxmlformats.org/spreadsheetml/2006/main" count="494" uniqueCount="428">
  <si>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</si>
  <si>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</si>
  <si>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</si>
  <si>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</si>
  <si>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</si>
  <si>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</si>
  <si>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</si>
  <si>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</si>
  <si>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</si>
  <si>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</si>
  <si>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</si>
  <si>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</si>
  <si>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</si>
  <si>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</si>
  <si>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</si>
  <si>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</si>
  <si>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</si>
  <si>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</si>
  <si>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</si>
  <si>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XC60</t>
  </si>
  <si>
    <t>S/V90</t>
  </si>
  <si>
    <t>S/V60</t>
  </si>
  <si>
    <t>V40N</t>
  </si>
  <si>
    <t>XC90N</t>
  </si>
  <si>
    <t>V70II</t>
  </si>
  <si>
    <t>S80N</t>
  </si>
  <si>
    <t>S40N</t>
  </si>
  <si>
    <t>2(2)</t>
  </si>
  <si>
    <t>VW</t>
  </si>
  <si>
    <t>Golf</t>
  </si>
  <si>
    <t>Passat</t>
  </si>
  <si>
    <t>Tiguan</t>
  </si>
  <si>
    <t>Polo</t>
  </si>
  <si>
    <t>Sharan</t>
  </si>
  <si>
    <t>Caddy</t>
  </si>
  <si>
    <t>Touran</t>
  </si>
  <si>
    <t>Multivan</t>
  </si>
  <si>
    <t>Touareg</t>
  </si>
  <si>
    <t>Caravelle</t>
  </si>
  <si>
    <t>Arteon</t>
  </si>
  <si>
    <t>UP!</t>
  </si>
  <si>
    <t>Kombi</t>
  </si>
  <si>
    <t>Beetle</t>
  </si>
  <si>
    <t>Crafter</t>
  </si>
  <si>
    <t>Scirocco</t>
  </si>
  <si>
    <t>XL1</t>
  </si>
  <si>
    <t>3(4)</t>
  </si>
  <si>
    <t>Toyota</t>
  </si>
  <si>
    <t>Auris</t>
  </si>
  <si>
    <t>Yaris</t>
  </si>
  <si>
    <t>C-hr</t>
  </si>
  <si>
    <t>Rav 4</t>
  </si>
  <si>
    <t>Avensis</t>
  </si>
  <si>
    <t>Verso</t>
  </si>
  <si>
    <t>Prius</t>
  </si>
  <si>
    <t>Aygo</t>
  </si>
  <si>
    <t>Proace verso</t>
  </si>
  <si>
    <t>Landcruiser</t>
  </si>
  <si>
    <t>Gt86</t>
  </si>
  <si>
    <t>Mirai</t>
  </si>
  <si>
    <t>4(6)</t>
  </si>
  <si>
    <t>Kia</t>
  </si>
  <si>
    <t>Cee'd</t>
  </si>
  <si>
    <t>Niro</t>
  </si>
  <si>
    <t>RIO</t>
  </si>
  <si>
    <t>Sportage</t>
  </si>
  <si>
    <t>Optima</t>
  </si>
  <si>
    <t>Picanto</t>
  </si>
  <si>
    <t>Sorento</t>
  </si>
  <si>
    <t>Soul</t>
  </si>
  <si>
    <t>Venga</t>
  </si>
  <si>
    <t>Carens</t>
  </si>
  <si>
    <t>Stonic</t>
  </si>
  <si>
    <t>Stinger</t>
  </si>
  <si>
    <t>5(5)</t>
  </si>
  <si>
    <t>BMW</t>
  </si>
  <si>
    <t>5-serie</t>
  </si>
  <si>
    <t>3-serie</t>
  </si>
  <si>
    <t>1-serie</t>
  </si>
  <si>
    <t>X1</t>
  </si>
  <si>
    <t>X3</t>
  </si>
  <si>
    <t>2-serie</t>
  </si>
  <si>
    <t>4-serie</t>
  </si>
  <si>
    <t>X5</t>
  </si>
  <si>
    <t>I3</t>
  </si>
  <si>
    <t>X4</t>
  </si>
  <si>
    <t>7-serie</t>
  </si>
  <si>
    <t>X6</t>
  </si>
  <si>
    <t>6-serie</t>
  </si>
  <si>
    <t>I8</t>
  </si>
  <si>
    <t>Z4</t>
  </si>
  <si>
    <t>6(3)</t>
  </si>
  <si>
    <t>Audi</t>
  </si>
  <si>
    <t>A6</t>
  </si>
  <si>
    <t>A4</t>
  </si>
  <si>
    <t>A3</t>
  </si>
  <si>
    <t>Q5</t>
  </si>
  <si>
    <t>A1</t>
  </si>
  <si>
    <t>A5</t>
  </si>
  <si>
    <t>Q2</t>
  </si>
  <si>
    <t>Q3</t>
  </si>
  <si>
    <t>Q7</t>
  </si>
  <si>
    <t>A7</t>
  </si>
  <si>
    <t>TT</t>
  </si>
  <si>
    <t>S6</t>
  </si>
  <si>
    <t>S4</t>
  </si>
  <si>
    <t>A8</t>
  </si>
  <si>
    <t>S3</t>
  </si>
  <si>
    <t>R8</t>
  </si>
  <si>
    <t>S5</t>
  </si>
  <si>
    <t>7(7)</t>
  </si>
  <si>
    <t>Mercedes</t>
  </si>
  <si>
    <t>E-klass</t>
  </si>
  <si>
    <t>C-klass</t>
  </si>
  <si>
    <t>GLC</t>
  </si>
  <si>
    <t>A-klass</t>
  </si>
  <si>
    <t>CLA</t>
  </si>
  <si>
    <t>B-klass</t>
  </si>
  <si>
    <t>V-klass</t>
  </si>
  <si>
    <t>GLA</t>
  </si>
  <si>
    <t>GLE</t>
  </si>
  <si>
    <t>GL</t>
  </si>
  <si>
    <t>Vito</t>
  </si>
  <si>
    <t>CLS</t>
  </si>
  <si>
    <t>Sprinter</t>
  </si>
  <si>
    <t>Cl/s280-600</t>
  </si>
  <si>
    <t>G wagon</t>
  </si>
  <si>
    <t>SLS</t>
  </si>
  <si>
    <t>SLK</t>
  </si>
  <si>
    <t>108-314</t>
  </si>
  <si>
    <t>300-600 sl</t>
  </si>
  <si>
    <t>M-klass</t>
  </si>
  <si>
    <t>Vaneo</t>
  </si>
  <si>
    <t>Citan</t>
  </si>
  <si>
    <t>GLK</t>
  </si>
  <si>
    <t>8(8)</t>
  </si>
  <si>
    <t>Skoda</t>
  </si>
  <si>
    <t>Octavia</t>
  </si>
  <si>
    <t>Fabia</t>
  </si>
  <si>
    <t>Superb</t>
  </si>
  <si>
    <t>Kodiaq</t>
  </si>
  <si>
    <t>Yeti</t>
  </si>
  <si>
    <t>Rapid</t>
  </si>
  <si>
    <t>Citigo</t>
  </si>
  <si>
    <t>Karoq</t>
  </si>
  <si>
    <t>Roomster</t>
  </si>
  <si>
    <t>9(9)</t>
  </si>
  <si>
    <t>Renault</t>
  </si>
  <si>
    <t>Clio</t>
  </si>
  <si>
    <t>Captur</t>
  </si>
  <si>
    <t>Megane</t>
  </si>
  <si>
    <t>Kadjar</t>
  </si>
  <si>
    <t>ZOE</t>
  </si>
  <si>
    <t>Talisman</t>
  </si>
  <si>
    <t>Scenic</t>
  </si>
  <si>
    <t>Trafic</t>
  </si>
  <si>
    <t>Master</t>
  </si>
  <si>
    <t>Koleos</t>
  </si>
  <si>
    <t>Espace</t>
  </si>
  <si>
    <t>Kangoo</t>
  </si>
  <si>
    <t>10(11)</t>
  </si>
  <si>
    <t>Peugeot</t>
  </si>
  <si>
    <t>Partner</t>
  </si>
  <si>
    <t>Expert</t>
  </si>
  <si>
    <t>Boxer</t>
  </si>
  <si>
    <t>11(10)</t>
  </si>
  <si>
    <t>Ford</t>
  </si>
  <si>
    <t>Focus</t>
  </si>
  <si>
    <t>Kuga</t>
  </si>
  <si>
    <t>Fiesta</t>
  </si>
  <si>
    <t>Mondeo</t>
  </si>
  <si>
    <t>S-max</t>
  </si>
  <si>
    <t>Transit</t>
  </si>
  <si>
    <t>Mustang</t>
  </si>
  <si>
    <t>Edge</t>
  </si>
  <si>
    <t>KA</t>
  </si>
  <si>
    <t>C-max</t>
  </si>
  <si>
    <t>Galaxy</t>
  </si>
  <si>
    <t>Ecosport</t>
  </si>
  <si>
    <t>Transit custom</t>
  </si>
  <si>
    <t>Tourneo custom</t>
  </si>
  <si>
    <t>Tourneo connect</t>
  </si>
  <si>
    <t>Grand c-max</t>
  </si>
  <si>
    <t>B-max</t>
  </si>
  <si>
    <t>Tourneo courier</t>
  </si>
  <si>
    <t>12(13)</t>
  </si>
  <si>
    <t>Nissan</t>
  </si>
  <si>
    <t>Qashqai</t>
  </si>
  <si>
    <t>X-trail</t>
  </si>
  <si>
    <t>Leaf</t>
  </si>
  <si>
    <t>Juke</t>
  </si>
  <si>
    <t>Pulsar</t>
  </si>
  <si>
    <t>Micra</t>
  </si>
  <si>
    <t>Note</t>
  </si>
  <si>
    <t>Nv200</t>
  </si>
  <si>
    <t>Nv300</t>
  </si>
  <si>
    <t>Nv400</t>
  </si>
  <si>
    <t>Gt-r</t>
  </si>
  <si>
    <t>370 z</t>
  </si>
  <si>
    <t>13(12)</t>
  </si>
  <si>
    <t>Hyundai</t>
  </si>
  <si>
    <t>I20</t>
  </si>
  <si>
    <t>I30</t>
  </si>
  <si>
    <t>Tucson</t>
  </si>
  <si>
    <t>Ioniq</t>
  </si>
  <si>
    <t>I10</t>
  </si>
  <si>
    <t>I40</t>
  </si>
  <si>
    <t>Ix20</t>
  </si>
  <si>
    <t>Santa fe</t>
  </si>
  <si>
    <t>Grand santa fe</t>
  </si>
  <si>
    <t>H1</t>
  </si>
  <si>
    <t>Ix35</t>
  </si>
  <si>
    <t>Kona</t>
  </si>
  <si>
    <t>Veloster</t>
  </si>
  <si>
    <t>14(15)</t>
  </si>
  <si>
    <t>Fiat</t>
  </si>
  <si>
    <t>Ducato</t>
  </si>
  <si>
    <t>Tipo</t>
  </si>
  <si>
    <t>500x</t>
  </si>
  <si>
    <t>Panda</t>
  </si>
  <si>
    <t>500l</t>
  </si>
  <si>
    <t>Talento</t>
  </si>
  <si>
    <t>Abarth</t>
  </si>
  <si>
    <t>Doblo</t>
  </si>
  <si>
    <t>Coupe</t>
  </si>
  <si>
    <t>Freemont</t>
  </si>
  <si>
    <t>Punto</t>
  </si>
  <si>
    <t>15(14)</t>
  </si>
  <si>
    <t>Opel</t>
  </si>
  <si>
    <t>Astra</t>
  </si>
  <si>
    <t>Corsa</t>
  </si>
  <si>
    <t>Insignia</t>
  </si>
  <si>
    <t>Mokka</t>
  </si>
  <si>
    <t>Crossland x</t>
  </si>
  <si>
    <t>Vivaro</t>
  </si>
  <si>
    <t>Zafira</t>
  </si>
  <si>
    <t>Karl</t>
  </si>
  <si>
    <t>Grandland x</t>
  </si>
  <si>
    <t>Meriva</t>
  </si>
  <si>
    <t>Adam</t>
  </si>
  <si>
    <t>Movano</t>
  </si>
  <si>
    <t>Cascada</t>
  </si>
  <si>
    <t>Combo</t>
  </si>
  <si>
    <t>16(17)</t>
  </si>
  <si>
    <t>Seat</t>
  </si>
  <si>
    <t>Leon</t>
  </si>
  <si>
    <t>Ibiza</t>
  </si>
  <si>
    <t>Ateca</t>
  </si>
  <si>
    <t>Alhambra</t>
  </si>
  <si>
    <t>Arona</t>
  </si>
  <si>
    <t>MII</t>
  </si>
  <si>
    <t>Toledo</t>
  </si>
  <si>
    <t>17(16)</t>
  </si>
  <si>
    <t>Mazda</t>
  </si>
  <si>
    <t>Cx-3</t>
  </si>
  <si>
    <t>Cx-5</t>
  </si>
  <si>
    <t>Mazda3</t>
  </si>
  <si>
    <t>Mazda6</t>
  </si>
  <si>
    <t>Mazda2</t>
  </si>
  <si>
    <t>MX5</t>
  </si>
  <si>
    <t>Cx-9</t>
  </si>
  <si>
    <t>18(20)</t>
  </si>
  <si>
    <t>Citroen</t>
  </si>
  <si>
    <t>C3</t>
  </si>
  <si>
    <t>C4 picasso</t>
  </si>
  <si>
    <t>C4</t>
  </si>
  <si>
    <t>C4 cactus</t>
  </si>
  <si>
    <t>Berlingo</t>
  </si>
  <si>
    <t>C5</t>
  </si>
  <si>
    <t>Jumper</t>
  </si>
  <si>
    <t>C3 aircross</t>
  </si>
  <si>
    <t>C1</t>
  </si>
  <si>
    <t>Jumpy</t>
  </si>
  <si>
    <t>DS3</t>
  </si>
  <si>
    <t>DS5</t>
  </si>
  <si>
    <t>19(19)</t>
  </si>
  <si>
    <t>Subaru</t>
  </si>
  <si>
    <t>Outback</t>
  </si>
  <si>
    <t>Forester</t>
  </si>
  <si>
    <t>XV</t>
  </si>
  <si>
    <t>Levorg</t>
  </si>
  <si>
    <t>Impreza</t>
  </si>
  <si>
    <t>BRZ</t>
  </si>
  <si>
    <t>Legacy</t>
  </si>
  <si>
    <t>20(18)</t>
  </si>
  <si>
    <t>Dacia</t>
  </si>
  <si>
    <t>Duster</t>
  </si>
  <si>
    <t>Sandero</t>
  </si>
  <si>
    <t>Lodgy</t>
  </si>
  <si>
    <t>Logan</t>
  </si>
  <si>
    <t>21(21)</t>
  </si>
  <si>
    <t>Mitsubishi</t>
  </si>
  <si>
    <t>Outlander</t>
  </si>
  <si>
    <t>ASX</t>
  </si>
  <si>
    <t>Space star</t>
  </si>
  <si>
    <t>Pajero</t>
  </si>
  <si>
    <t>I-miev</t>
  </si>
  <si>
    <t>22(22)</t>
  </si>
  <si>
    <t>Honda</t>
  </si>
  <si>
    <t>Civic</t>
  </si>
  <si>
    <t>Cr-v</t>
  </si>
  <si>
    <t>Hr-v</t>
  </si>
  <si>
    <t>Jazz</t>
  </si>
  <si>
    <t>Accord</t>
  </si>
  <si>
    <t>23(23)</t>
  </si>
  <si>
    <t>Mini</t>
  </si>
  <si>
    <t>Hatch</t>
  </si>
  <si>
    <t>Countryman</t>
  </si>
  <si>
    <t>Clubman</t>
  </si>
  <si>
    <t>Paceman</t>
  </si>
  <si>
    <t>24(24)</t>
  </si>
  <si>
    <t>Suzuki</t>
  </si>
  <si>
    <t>Vitara</t>
  </si>
  <si>
    <t>Swift</t>
  </si>
  <si>
    <t>S-cross</t>
  </si>
  <si>
    <t>Ignis</t>
  </si>
  <si>
    <t>Baleno</t>
  </si>
  <si>
    <t>Jimny</t>
  </si>
  <si>
    <t>25(26)</t>
  </si>
  <si>
    <t>Porsche</t>
  </si>
  <si>
    <t>Macan</t>
  </si>
  <si>
    <t>Panamera</t>
  </si>
  <si>
    <t>Cayenne</t>
  </si>
  <si>
    <t>Boxster</t>
  </si>
  <si>
    <t>Cayman</t>
  </si>
  <si>
    <t>26(25)</t>
  </si>
  <si>
    <t>Lexus</t>
  </si>
  <si>
    <t>Nx300h</t>
  </si>
  <si>
    <t>RX</t>
  </si>
  <si>
    <t>Ct200h</t>
  </si>
  <si>
    <t>27(27)</t>
  </si>
  <si>
    <t>Tesla</t>
  </si>
  <si>
    <t>Model s</t>
  </si>
  <si>
    <t>Model x</t>
  </si>
  <si>
    <t>28(28)</t>
  </si>
  <si>
    <t>Jeep</t>
  </si>
  <si>
    <t>Grand cherokee</t>
  </si>
  <si>
    <t>Renegade</t>
  </si>
  <si>
    <t>Cherokee</t>
  </si>
  <si>
    <t>Wrangler</t>
  </si>
  <si>
    <t>Compass</t>
  </si>
  <si>
    <t>29(30)</t>
  </si>
  <si>
    <t>Land Rover</t>
  </si>
  <si>
    <t>Evoque</t>
  </si>
  <si>
    <t>Discvry</t>
  </si>
  <si>
    <t>Discovery</t>
  </si>
  <si>
    <t>Velar</t>
  </si>
  <si>
    <t>Defender</t>
  </si>
  <si>
    <t>30(32)</t>
  </si>
  <si>
    <t>Alfa Romeo</t>
  </si>
  <si>
    <t>Giulia</t>
  </si>
  <si>
    <t>Giulietta</t>
  </si>
  <si>
    <t>Stelvio</t>
  </si>
  <si>
    <t>31(33)</t>
  </si>
  <si>
    <t>Ssangyong</t>
  </si>
  <si>
    <t>Tivoli</t>
  </si>
  <si>
    <t>Korando</t>
  </si>
  <si>
    <t>XLV</t>
  </si>
  <si>
    <t>Rexton</t>
  </si>
  <si>
    <t>Rodius</t>
  </si>
  <si>
    <t>32(31)</t>
  </si>
  <si>
    <t>LR / Land Rover</t>
  </si>
  <si>
    <t>/ range rover</t>
  </si>
  <si>
    <t>33(29)</t>
  </si>
  <si>
    <t>Jaguar</t>
  </si>
  <si>
    <t>F-pace</t>
  </si>
  <si>
    <t>XE</t>
  </si>
  <si>
    <t>XF</t>
  </si>
  <si>
    <t>F</t>
  </si>
  <si>
    <t>XJ</t>
  </si>
  <si>
    <t>34(35)</t>
  </si>
  <si>
    <t>Övriga</t>
  </si>
  <si>
    <t>Fabrikat</t>
  </si>
  <si>
    <t>35(34)</t>
  </si>
  <si>
    <t>Chevrolet</t>
  </si>
  <si>
    <t>Camaro</t>
  </si>
  <si>
    <t>Corvette</t>
  </si>
  <si>
    <t>36(36)</t>
  </si>
  <si>
    <t>DS</t>
  </si>
  <si>
    <t>37(38)</t>
  </si>
  <si>
    <t>Maserati</t>
  </si>
  <si>
    <t>38(37)</t>
  </si>
  <si>
    <t>Ferrari</t>
  </si>
  <si>
    <t>39(40)</t>
  </si>
  <si>
    <t>Bentley</t>
  </si>
  <si>
    <t>Continental</t>
  </si>
  <si>
    <t>Bentayga</t>
  </si>
  <si>
    <t>Mulsanne</t>
  </si>
  <si>
    <t>40(42)</t>
  </si>
  <si>
    <t>Smart</t>
  </si>
  <si>
    <t>Forfour</t>
  </si>
  <si>
    <t>41(43)</t>
  </si>
  <si>
    <t>Iveco</t>
  </si>
  <si>
    <t>Daily</t>
  </si>
  <si>
    <t>42(41)</t>
  </si>
  <si>
    <t>Amatörbygge</t>
  </si>
  <si>
    <t>43(39)</t>
  </si>
  <si>
    <t>Cadillac</t>
  </si>
  <si>
    <t>Escalade</t>
  </si>
  <si>
    <t>CTS</t>
  </si>
  <si>
    <t>SRX</t>
  </si>
  <si>
    <t>ATS</t>
  </si>
  <si>
    <t>CT6</t>
  </si>
  <si>
    <t>44(44)</t>
  </si>
  <si>
    <t>Lamborghini</t>
  </si>
  <si>
    <t>45(46)</t>
  </si>
  <si>
    <t>Aston Martin</t>
  </si>
  <si>
    <t>Martin</t>
  </si>
  <si>
    <t>46(47)</t>
  </si>
  <si>
    <t>Morgan</t>
  </si>
  <si>
    <t>47(48)</t>
  </si>
  <si>
    <t>Lotus</t>
  </si>
  <si>
    <t>48(49)</t>
  </si>
  <si>
    <t>Rolls-royce</t>
  </si>
  <si>
    <t>Wraith</t>
  </si>
  <si>
    <t>Dawn</t>
  </si>
  <si>
    <t>49(52)</t>
  </si>
  <si>
    <t>Dodge</t>
  </si>
  <si>
    <t>50(45)</t>
  </si>
  <si>
    <t>Lancia</t>
  </si>
  <si>
    <t>Voyager</t>
  </si>
  <si>
    <t>51(50)</t>
  </si>
  <si>
    <t>Lada</t>
  </si>
  <si>
    <t>Niva</t>
  </si>
  <si>
    <t>52(51)</t>
  </si>
  <si>
    <t>Nevs</t>
  </si>
  <si>
    <t>Personbilar nyregistreringar december 2017</t>
  </si>
  <si>
    <t>2017-12-01 -&gt; 2017-12-31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</si>
</sst>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Toyota</c:v>
                </c:pt>
                <c:pt idx="3">
                  <c:v>Kia</c:v>
                </c:pt>
                <c:pt idx="4">
                  <c:v>BMW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Peugeot</c:v>
                </c:pt>
                <c:pt idx="10">
                  <c:v>Ford</c:v>
                </c:pt>
                <c:pt idx="11">
                  <c:v>Nissan</c:v>
                </c:pt>
                <c:pt idx="12">
                  <c:v>Hyundai</c:v>
                </c:pt>
                <c:pt idx="13">
                  <c:v>Fiat</c:v>
                </c:pt>
                <c:pt idx="14">
                  <c:v>Opel</c:v>
                </c:pt>
                <c:pt idx="15">
                  <c:v>Seat</c:v>
                </c:pt>
                <c:pt idx="16">
                  <c:v>Mazda</c:v>
                </c:pt>
                <c:pt idx="17">
                  <c:v>Citroen</c:v>
                </c:pt>
                <c:pt idx="18">
                  <c:v>Subaru</c:v>
                </c:pt>
                <c:pt idx="19">
                  <c:v>Dacia</c:v>
                </c:pt>
                <c:pt idx="20">
                  <c:v>Mitsubishi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19.133643820604966</c:v>
                </c:pt>
                <c:pt idx="1">
                  <c:v>15.530541096589475</c:v>
                </c:pt>
                <c:pt idx="2">
                  <c:v>5.9980983997550483</c:v>
                </c:pt>
                <c:pt idx="3">
                  <c:v>5.8519867425158063</c:v>
                </c:pt>
                <c:pt idx="4">
                  <c:v>5.9481411051842779</c:v>
                </c:pt>
                <c:pt idx="5">
                  <c:v>6.086732309477382</c:v>
                </c:pt>
                <c:pt idx="6">
                  <c:v>4.5659892887263043</c:v>
                </c:pt>
                <c:pt idx="7">
                  <c:v>4.3508506169457295</c:v>
                </c:pt>
                <c:pt idx="8">
                  <c:v>3.8606782374206996</c:v>
                </c:pt>
                <c:pt idx="9">
                  <c:v>2.845685677297364</c:v>
                </c:pt>
                <c:pt idx="10">
                  <c:v>3.391724278707986</c:v>
                </c:pt>
                <c:pt idx="11">
                  <c:v>2.6377988708577078</c:v>
                </c:pt>
                <c:pt idx="12">
                  <c:v>2.6388732212785846</c:v>
                </c:pt>
                <c:pt idx="13">
                  <c:v>1.8666838562734007</c:v>
                </c:pt>
                <c:pt idx="14">
                  <c:v>2.1621302220145142</c:v>
                </c:pt>
                <c:pt idx="15">
                  <c:v>1.532829462985942</c:v>
                </c:pt>
                <c:pt idx="16">
                  <c:v>1.7745583076832172</c:v>
                </c:pt>
                <c:pt idx="17">
                  <c:v>1.296472370393051</c:v>
                </c:pt>
                <c:pt idx="18">
                  <c:v>1.3585161071986851</c:v>
                </c:pt>
                <c:pt idx="19">
                  <c:v>1.379197352800563</c:v>
                </c:pt>
                <c:pt idx="20">
                  <c:v>1.2094499863020323</c:v>
                </c:pt>
                <c:pt idx="21">
                  <c:v>1.011500921255486</c:v>
                </c:pt>
                <c:pt idx="22">
                  <c:v>0.74345049124672991</c:v>
                </c:pt>
              </c:numCache>
            </c:numRef>
          </c:val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Toyota</c:v>
                </c:pt>
                <c:pt idx="3">
                  <c:v>Kia</c:v>
                </c:pt>
                <c:pt idx="4">
                  <c:v>BMW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Peugeot</c:v>
                </c:pt>
                <c:pt idx="10">
                  <c:v>Ford</c:v>
                </c:pt>
                <c:pt idx="11">
                  <c:v>Nissan</c:v>
                </c:pt>
                <c:pt idx="12">
                  <c:v>Hyundai</c:v>
                </c:pt>
                <c:pt idx="13">
                  <c:v>Fiat</c:v>
                </c:pt>
                <c:pt idx="14">
                  <c:v>Opel</c:v>
                </c:pt>
                <c:pt idx="15">
                  <c:v>Seat</c:v>
                </c:pt>
                <c:pt idx="16">
                  <c:v>Mazda</c:v>
                </c:pt>
                <c:pt idx="17">
                  <c:v>Citroen</c:v>
                </c:pt>
                <c:pt idx="18">
                  <c:v>Subaru</c:v>
                </c:pt>
                <c:pt idx="19">
                  <c:v>Dacia</c:v>
                </c:pt>
                <c:pt idx="20">
                  <c:v>Mitsubishi</c:v>
                </c:pt>
                <c:pt idx="21">
                  <c:v>Honda</c:v>
                </c:pt>
                <c:pt idx="22">
                  <c:v>Mini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19.909032181513759</c:v>
                </c:pt>
                <c:pt idx="1">
                  <c:v>15.148119339230862</c:v>
                </c:pt>
                <c:pt idx="2">
                  <c:v>6.0845605199667769</c:v>
                </c:pt>
                <c:pt idx="3">
                  <c:v>6.0742772013552893</c:v>
                </c:pt>
                <c:pt idx="4">
                  <c:v>5.6476513163966198</c:v>
                </c:pt>
                <c:pt idx="5">
                  <c:v>5.4367114474430132</c:v>
                </c:pt>
                <c:pt idx="6">
                  <c:v>5.1769917337938853</c:v>
                </c:pt>
                <c:pt idx="7">
                  <c:v>4.5665844880093873</c:v>
                </c:pt>
                <c:pt idx="8">
                  <c:v>4.2021858643920318</c:v>
                </c:pt>
                <c:pt idx="9">
                  <c:v>3.2563842269712993</c:v>
                </c:pt>
                <c:pt idx="10">
                  <c:v>3.09369685304083</c:v>
                </c:pt>
                <c:pt idx="11">
                  <c:v>2.5001647967726202</c:v>
                </c:pt>
                <c:pt idx="12">
                  <c:v>2.1028068186312638</c:v>
                </c:pt>
                <c:pt idx="13">
                  <c:v>1.8612806686793846</c:v>
                </c:pt>
                <c:pt idx="14">
                  <c:v>1.8538977732660085</c:v>
                </c:pt>
                <c:pt idx="15">
                  <c:v>1.6395301314419057</c:v>
                </c:pt>
                <c:pt idx="16">
                  <c:v>1.5382789943441748</c:v>
                </c:pt>
                <c:pt idx="17">
                  <c:v>1.4285902624882993</c:v>
                </c:pt>
                <c:pt idx="18">
                  <c:v>1.3347220208039445</c:v>
                </c:pt>
                <c:pt idx="19">
                  <c:v>1.2751315078245509</c:v>
                </c:pt>
                <c:pt idx="20">
                  <c:v>1.1688705488391715</c:v>
                </c:pt>
                <c:pt idx="21">
                  <c:v>0.87223635812316258</c:v>
                </c:pt>
                <c:pt idx="22">
                  <c:v>0.80737234841992866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929856"/>
        <c:axId val="135931392"/>
        <c:axId val="0"/>
      </c:bar3DChart>
      <c:catAx>
        <c:axId val="1359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35931392"/>
        <c:crosses val="autoZero"/>
        <c:auto val="0"/>
        <c:lblAlgn val="ctr"/>
        <c:lblOffset val="100"/>
        <c:noMultiLvlLbl val="0"/>
      </c:catAx>
      <c:valAx>
        <c:axId val="135931392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35929856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Citroen</c:v>
                </c:pt>
                <c:pt idx="1">
                  <c:v>Dacia</c:v>
                </c:pt>
                <c:pt idx="2">
                  <c:v>Peugeot</c:v>
                </c:pt>
                <c:pt idx="3">
                  <c:v>Kia</c:v>
                </c:pt>
                <c:pt idx="4">
                  <c:v>Honda</c:v>
                </c:pt>
                <c:pt idx="5">
                  <c:v>Subaru</c:v>
                </c:pt>
                <c:pt idx="6">
                  <c:v>Mini</c:v>
                </c:pt>
                <c:pt idx="7">
                  <c:v>Renault</c:v>
                </c:pt>
                <c:pt idx="8">
                  <c:v>Mercedes</c:v>
                </c:pt>
                <c:pt idx="9">
                  <c:v>Fiat</c:v>
                </c:pt>
                <c:pt idx="10">
                  <c:v>Toyota</c:v>
                </c:pt>
                <c:pt idx="11">
                  <c:v>Skoda</c:v>
                </c:pt>
                <c:pt idx="12">
                  <c:v>Volvo</c:v>
                </c:pt>
                <c:pt idx="13">
                  <c:v>Mazda</c:v>
                </c:pt>
                <c:pt idx="14">
                  <c:v>VW</c:v>
                </c:pt>
                <c:pt idx="15">
                  <c:v>Audi</c:v>
                </c:pt>
                <c:pt idx="16">
                  <c:v>BMW</c:v>
                </c:pt>
                <c:pt idx="17">
                  <c:v>Seat</c:v>
                </c:pt>
                <c:pt idx="18">
                  <c:v>Mitsubishi</c:v>
                </c:pt>
                <c:pt idx="19">
                  <c:v>Opel</c:v>
                </c:pt>
                <c:pt idx="20">
                  <c:v>Ford</c:v>
                </c:pt>
                <c:pt idx="21">
                  <c:v>Nissan</c:v>
                </c:pt>
                <c:pt idx="22">
                  <c:v>Hyundai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50.914634146341463</c:v>
                </c:pt>
                <c:pt idx="1">
                  <c:v>45.220030349013655</c:v>
                </c:pt>
                <c:pt idx="2">
                  <c:v>18.773006134969325</c:v>
                </c:pt>
                <c:pt idx="3">
                  <c:v>15.361077111383109</c:v>
                </c:pt>
                <c:pt idx="4">
                  <c:v>14.583333333333334</c:v>
                </c:pt>
                <c:pt idx="5">
                  <c:v>14.363143631436316</c:v>
                </c:pt>
                <c:pt idx="6">
                  <c:v>7.731958762886598</c:v>
                </c:pt>
                <c:pt idx="7">
                  <c:v>6.0922541340295906</c:v>
                </c:pt>
                <c:pt idx="8">
                  <c:v>3.1859557867360206</c:v>
                </c:pt>
                <c:pt idx="9">
                  <c:v>1.639344262295082</c:v>
                </c:pt>
                <c:pt idx="10">
                  <c:v>0.88613203367301718</c:v>
                </c:pt>
                <c:pt idx="11">
                  <c:v>-3.0873493975903612</c:v>
                </c:pt>
                <c:pt idx="12">
                  <c:v>-3.4951941081013604</c:v>
                </c:pt>
                <c:pt idx="13">
                  <c:v>-5.239179954441914</c:v>
                </c:pt>
                <c:pt idx="14">
                  <c:v>-11.801986981843097</c:v>
                </c:pt>
                <c:pt idx="15">
                  <c:v>-18.427787934186473</c:v>
                </c:pt>
                <c:pt idx="16">
                  <c:v>-22.960429897410844</c:v>
                </c:pt>
                <c:pt idx="17">
                  <c:v>-23.360655737704921</c:v>
                </c:pt>
                <c:pt idx="18">
                  <c:v>-23.52941176470588</c:v>
                </c:pt>
                <c:pt idx="19">
                  <c:v>-25.152439024390244</c:v>
                </c:pt>
                <c:pt idx="20">
                  <c:v>-30.76923076923077</c:v>
                </c:pt>
                <c:pt idx="21">
                  <c:v>-36.883408071748882</c:v>
                </c:pt>
                <c:pt idx="22">
                  <c:v>-38.94736842105263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005376"/>
        <c:axId val="102039936"/>
        <c:axId val="0"/>
      </c:bar3DChart>
      <c:catAx>
        <c:axId val="10200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02039936"/>
        <c:crosses val="autoZero"/>
        <c:auto val="0"/>
        <c:lblAlgn val="ctr"/>
        <c:lblOffset val="100"/>
        <c:noMultiLvlLbl val="0"/>
      </c:catAx>
      <c:valAx>
        <c:axId val="102039936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0200537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5</xdr:row>
      <xdr:rowOff>0</xdr:rowOff>
    </xdr:from>
    <xdr:to>
      <xdr:col>1</xdr:col>
      <xdr:colOff>596900</xdr:colOff>
      <xdr:row>6</xdr:row>
      <xdr:rowOff>127000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952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10</xdr:row>
      <xdr:rowOff>165100</xdr:rowOff>
    </xdr:from>
    <xdr:to>
      <xdr:col>2</xdr:col>
      <xdr:colOff>393700</xdr:colOff>
      <xdr:row>12</xdr:row>
      <xdr:rowOff>101600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070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23</xdr:row>
      <xdr:rowOff>127000</xdr:rowOff>
    </xdr:from>
    <xdr:to>
      <xdr:col>3</xdr:col>
      <xdr:colOff>190500</xdr:colOff>
      <xdr:row>24</xdr:row>
      <xdr:rowOff>101600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5085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88900</xdr:rowOff>
    </xdr:from>
    <xdr:to>
      <xdr:col>3</xdr:col>
      <xdr:colOff>596900</xdr:colOff>
      <xdr:row>24</xdr:row>
      <xdr:rowOff>63500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470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88900</xdr:rowOff>
    </xdr:from>
    <xdr:to>
      <xdr:col>4</xdr:col>
      <xdr:colOff>393700</xdr:colOff>
      <xdr:row>25</xdr:row>
      <xdr:rowOff>25400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70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12700</xdr:rowOff>
    </xdr:from>
    <xdr:to>
      <xdr:col>5</xdr:col>
      <xdr:colOff>190500</xdr:colOff>
      <xdr:row>23</xdr:row>
      <xdr:rowOff>177800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394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24</xdr:row>
      <xdr:rowOff>25400</xdr:rowOff>
    </xdr:from>
    <xdr:to>
      <xdr:col>5</xdr:col>
      <xdr:colOff>596900</xdr:colOff>
      <xdr:row>25</xdr:row>
      <xdr:rowOff>152400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597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24</xdr:row>
      <xdr:rowOff>139700</xdr:rowOff>
    </xdr:from>
    <xdr:to>
      <xdr:col>6</xdr:col>
      <xdr:colOff>393700</xdr:colOff>
      <xdr:row>26</xdr:row>
      <xdr:rowOff>76200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711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12700</xdr:rowOff>
    </xdr:from>
    <xdr:to>
      <xdr:col>7</xdr:col>
      <xdr:colOff>190500</xdr:colOff>
      <xdr:row>26</xdr:row>
      <xdr:rowOff>139700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775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38100</xdr:rowOff>
    </xdr:from>
    <xdr:to>
      <xdr:col>7</xdr:col>
      <xdr:colOff>596900</xdr:colOff>
      <xdr:row>28</xdr:row>
      <xdr:rowOff>165100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181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26</xdr:row>
      <xdr:rowOff>165100</xdr:rowOff>
    </xdr:from>
    <xdr:to>
      <xdr:col>8</xdr:col>
      <xdr:colOff>393700</xdr:colOff>
      <xdr:row>27</xdr:row>
      <xdr:rowOff>139700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118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152400</xdr:rowOff>
    </xdr:from>
    <xdr:to>
      <xdr:col>9</xdr:col>
      <xdr:colOff>190500</xdr:colOff>
      <xdr:row>29</xdr:row>
      <xdr:rowOff>88900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295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139700</xdr:rowOff>
    </xdr:from>
    <xdr:to>
      <xdr:col>9</xdr:col>
      <xdr:colOff>596900</xdr:colOff>
      <xdr:row>28</xdr:row>
      <xdr:rowOff>114300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83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127000</xdr:rowOff>
    </xdr:from>
    <xdr:to>
      <xdr:col>10</xdr:col>
      <xdr:colOff>393700</xdr:colOff>
      <xdr:row>30</xdr:row>
      <xdr:rowOff>63500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38100</xdr:rowOff>
    </xdr:from>
    <xdr:to>
      <xdr:col>11</xdr:col>
      <xdr:colOff>190500</xdr:colOff>
      <xdr:row>29</xdr:row>
      <xdr:rowOff>165100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372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152400</xdr:rowOff>
    </xdr:from>
    <xdr:to>
      <xdr:col>11</xdr:col>
      <xdr:colOff>596900</xdr:colOff>
      <xdr:row>30</xdr:row>
      <xdr:rowOff>88900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101600</xdr:rowOff>
    </xdr:from>
    <xdr:to>
      <xdr:col>12</xdr:col>
      <xdr:colOff>393700</xdr:colOff>
      <xdr:row>30</xdr:row>
      <xdr:rowOff>38100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435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165100</xdr:rowOff>
    </xdr:from>
    <xdr:to>
      <xdr:col>13</xdr:col>
      <xdr:colOff>190500</xdr:colOff>
      <xdr:row>30</xdr:row>
      <xdr:rowOff>101600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165100</xdr:rowOff>
    </xdr:from>
    <xdr:to>
      <xdr:col>13</xdr:col>
      <xdr:colOff>596900</xdr:colOff>
      <xdr:row>29</xdr:row>
      <xdr:rowOff>139700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99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28</xdr:row>
      <xdr:rowOff>139700</xdr:rowOff>
    </xdr:from>
    <xdr:to>
      <xdr:col>14</xdr:col>
      <xdr:colOff>393700</xdr:colOff>
      <xdr:row>30</xdr:row>
      <xdr:rowOff>76200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473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165100</xdr:rowOff>
    </xdr:from>
    <xdr:to>
      <xdr:col>15</xdr:col>
      <xdr:colOff>190500</xdr:colOff>
      <xdr:row>30</xdr:row>
      <xdr:rowOff>101600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12700</xdr:rowOff>
    </xdr:from>
    <xdr:to>
      <xdr:col>15</xdr:col>
      <xdr:colOff>596900</xdr:colOff>
      <xdr:row>30</xdr:row>
      <xdr:rowOff>139700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37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50800</xdr:rowOff>
    </xdr:from>
    <xdr:to>
      <xdr:col>16</xdr:col>
      <xdr:colOff>393700</xdr:colOff>
      <xdr:row>30</xdr:row>
      <xdr:rowOff>177800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753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99"/>
  <sheetViews>
    <sheetView tabSelected="1" zoomScaleNormal="100" workbookViewId="0">
      <pane ySplit="9" topLeftCell="A10" activePane="bottomLeft" state="frozen"/>
      <selection pane="bottomLeft" activeCell="E1" sqref="E1:N1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2" t="s">
        <v>426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1832.6315789473683</v>
      </c>
      <c r="J3" s="4" t="s">
        <v>3</v>
      </c>
      <c r="K3" s="5">
        <v>19</v>
      </c>
      <c r="L3" s="5"/>
    </row>
    <row r="4" spans="1:19" x14ac:dyDescent="0.25">
      <c r="G4" s="12" t="s">
        <v>2</v>
      </c>
      <c r="H4" s="4">
        <f>CntPeriod</f>
        <v>34820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427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2017</v>
      </c>
      <c r="F9" s="14">
        <v>2016</v>
      </c>
      <c r="G9" s="29" t="s">
        <v>8</v>
      </c>
      <c r="H9" s="14">
        <v>2017</v>
      </c>
      <c r="I9" s="15">
        <v>2016</v>
      </c>
      <c r="J9" s="13">
        <v>2017</v>
      </c>
      <c r="K9" s="14">
        <v>2016</v>
      </c>
      <c r="L9" s="29" t="s">
        <v>8</v>
      </c>
      <c r="M9" s="14">
        <v>2017</v>
      </c>
      <c r="N9" s="15">
        <v>2016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5.9911844801931551</v>
      </c>
      <c r="E10" s="20">
        <v>7731</v>
      </c>
      <c r="F10" s="14">
        <v>8011</v>
      </c>
      <c r="G10" s="31">
        <f t="shared" ref="G10:G73" si="1">IF(F10=0,"",SUM(((E10-F10)/F10)*100))</f>
        <v>-3.4951941081013604</v>
      </c>
      <c r="H10" s="32">
        <f t="shared" ref="H10:H73" si="2">IF(E10=0,"",SUM((E10/CntPeriod)*100))</f>
        <v>22.2027570361861</v>
      </c>
      <c r="I10" s="33">
        <f t="shared" ref="I10:I73" si="3">IF(F10=0,"",SUM((F10/CntPeriodPrevYear)*100))</f>
        <v>21.488157506504653</v>
      </c>
      <c r="J10" s="20">
        <v>75506</v>
      </c>
      <c r="K10" s="14">
        <v>71238</v>
      </c>
      <c r="L10" s="31">
        <f t="shared" ref="L10:L73" si="4">IF(K10=0,"",SUM(((J10-K10)/K10)*100))</f>
        <v>5.9911844801931551</v>
      </c>
      <c r="M10" s="32">
        <f t="shared" ref="M10:M73" si="5">IF(J10=0,"",SUM((J10/CntYearAck)*100))</f>
        <v>19.909032181513759</v>
      </c>
      <c r="N10" s="34">
        <f t="shared" ref="N10:N73" si="6">IF(K10=0,"",SUM((K10/CntPrevYearAck)*100))</f>
        <v>19.133643820604966</v>
      </c>
    </row>
    <row r="11" spans="1:19" hidden="1" outlineLevel="1" x14ac:dyDescent="0.25">
      <c r="A11" s="36"/>
      <c r="B11" s="50" t="s">
        <v>19</v>
      </c>
      <c r="C11" s="42">
        <f t="shared" si="0"/>
        <v>48.100331980818886</v>
      </c>
      <c r="D11" s="48"/>
      <c r="E11" s="20">
        <v>1455</v>
      </c>
      <c r="F11" s="14">
        <v>2308</v>
      </c>
      <c r="G11" s="49">
        <f t="shared" si="1"/>
        <v>-36.958405545927207</v>
      </c>
      <c r="H11" s="33">
        <f t="shared" si="2"/>
        <v>4.1786329695577251</v>
      </c>
      <c r="I11" s="33">
        <f t="shared" si="3"/>
        <v>6.1908210616668002</v>
      </c>
      <c r="J11" s="20">
        <v>24090</v>
      </c>
      <c r="K11" s="14">
        <v>16266</v>
      </c>
      <c r="L11" s="49">
        <f t="shared" si="4"/>
        <v>48.100331980818886</v>
      </c>
      <c r="M11" s="33">
        <f t="shared" si="5"/>
        <v>6.3519268038654735</v>
      </c>
      <c r="N11" s="34">
        <f t="shared" si="6"/>
        <v>4.3688459864954146</v>
      </c>
    </row>
    <row r="12" spans="1:19" hidden="1" outlineLevel="1" x14ac:dyDescent="0.25">
      <c r="A12" s="36"/>
      <c r="B12" s="50" t="s">
        <v>20</v>
      </c>
      <c r="C12" s="42">
        <f t="shared" si="0"/>
        <v>438.31308077197997</v>
      </c>
      <c r="D12" s="48"/>
      <c r="E12" s="20">
        <v>2601</v>
      </c>
      <c r="F12" s="14">
        <v>1247</v>
      </c>
      <c r="G12" s="49">
        <f t="shared" si="1"/>
        <v>108.58059342421814</v>
      </c>
      <c r="H12" s="33">
        <f t="shared" si="2"/>
        <v>7.4698449167145329</v>
      </c>
      <c r="I12" s="33">
        <f t="shared" si="3"/>
        <v>3.3448673587081887</v>
      </c>
      <c r="J12" s="20">
        <v>22593</v>
      </c>
      <c r="K12" s="14">
        <v>4197</v>
      </c>
      <c r="L12" s="49">
        <f t="shared" si="4"/>
        <v>438.31308077197997</v>
      </c>
      <c r="M12" s="33">
        <f t="shared" si="5"/>
        <v>5.9572055740860375</v>
      </c>
      <c r="N12" s="34">
        <f t="shared" si="6"/>
        <v>1.1272621791049586</v>
      </c>
    </row>
    <row r="13" spans="1:19" hidden="1" outlineLevel="1" x14ac:dyDescent="0.25">
      <c r="A13" s="36"/>
      <c r="B13" s="50" t="s">
        <v>21</v>
      </c>
      <c r="C13" s="42">
        <f t="shared" si="0"/>
        <v>-9.7821545807221728</v>
      </c>
      <c r="D13" s="48"/>
      <c r="E13" s="20">
        <v>1920</v>
      </c>
      <c r="F13" s="14">
        <v>2200</v>
      </c>
      <c r="G13" s="49">
        <f t="shared" si="1"/>
        <v>-12.727272727272727</v>
      </c>
      <c r="H13" s="33">
        <f t="shared" si="2"/>
        <v>5.5140723721998857</v>
      </c>
      <c r="I13" s="33">
        <f t="shared" si="3"/>
        <v>5.9011292615541429</v>
      </c>
      <c r="J13" s="20">
        <v>15116</v>
      </c>
      <c r="K13" s="14">
        <v>16755</v>
      </c>
      <c r="L13" s="49">
        <f t="shared" si="4"/>
        <v>-9.7821545807221728</v>
      </c>
      <c r="M13" s="33">
        <f t="shared" si="5"/>
        <v>3.9857088238783929</v>
      </c>
      <c r="N13" s="34">
        <f t="shared" si="6"/>
        <v>4.5001853254476014</v>
      </c>
    </row>
    <row r="14" spans="1:19" hidden="1" outlineLevel="1" x14ac:dyDescent="0.25">
      <c r="A14" s="36"/>
      <c r="B14" s="50" t="s">
        <v>22</v>
      </c>
      <c r="C14" s="42">
        <f t="shared" si="0"/>
        <v>-17.075092585296666</v>
      </c>
      <c r="D14" s="48"/>
      <c r="E14" s="20">
        <v>1422</v>
      </c>
      <c r="F14" s="14">
        <v>1505</v>
      </c>
      <c r="G14" s="49">
        <f t="shared" si="1"/>
        <v>-5.514950166112957</v>
      </c>
      <c r="H14" s="33">
        <f t="shared" si="2"/>
        <v>4.0838598506605397</v>
      </c>
      <c r="I14" s="33">
        <f t="shared" si="3"/>
        <v>4.0369088811995386</v>
      </c>
      <c r="J14" s="20">
        <v>10524</v>
      </c>
      <c r="K14" s="14">
        <v>12691</v>
      </c>
      <c r="L14" s="49">
        <f t="shared" si="4"/>
        <v>-17.075092585296666</v>
      </c>
      <c r="M14" s="33">
        <f t="shared" si="5"/>
        <v>2.7749139760846924</v>
      </c>
      <c r="N14" s="34">
        <f t="shared" si="6"/>
        <v>3.4086452978367952</v>
      </c>
    </row>
    <row r="15" spans="1:19" hidden="1" outlineLevel="1" x14ac:dyDescent="0.25">
      <c r="A15" s="36"/>
      <c r="B15" s="50" t="s">
        <v>23</v>
      </c>
      <c r="C15" s="42">
        <f t="shared" si="0"/>
        <v>-21.858058156727452</v>
      </c>
      <c r="D15" s="48"/>
      <c r="E15" s="20">
        <v>333</v>
      </c>
      <c r="F15" s="14">
        <v>675</v>
      </c>
      <c r="G15" s="49">
        <f t="shared" si="1"/>
        <v>-50.666666666666671</v>
      </c>
      <c r="H15" s="33">
        <f t="shared" si="2"/>
        <v>0.95634692705341762</v>
      </c>
      <c r="I15" s="33">
        <f t="shared" si="3"/>
        <v>1.8105737507041122</v>
      </c>
      <c r="J15" s="20">
        <v>3171</v>
      </c>
      <c r="K15" s="14">
        <v>4058</v>
      </c>
      <c r="L15" s="49">
        <f t="shared" si="4"/>
        <v>-21.858058156727452</v>
      </c>
      <c r="M15" s="33">
        <f t="shared" si="5"/>
        <v>0.8361129055648574</v>
      </c>
      <c r="N15" s="34">
        <f t="shared" si="6"/>
        <v>1.0899285019794906</v>
      </c>
    </row>
    <row r="16" spans="1:19" hidden="1" outlineLevel="1" x14ac:dyDescent="0.25">
      <c r="A16" s="36"/>
      <c r="B16" s="50" t="s">
        <v>24</v>
      </c>
      <c r="C16" s="42">
        <f t="shared" si="0"/>
        <v>-99.929922915206731</v>
      </c>
      <c r="D16" s="48"/>
      <c r="E16" s="20">
        <v>0</v>
      </c>
      <c r="F16" s="14">
        <v>75</v>
      </c>
      <c r="G16" s="49">
        <f t="shared" si="1"/>
        <v>-100</v>
      </c>
      <c r="H16" s="33" t="str">
        <f t="shared" si="2"/>
        <v/>
      </c>
      <c r="I16" s="33">
        <f t="shared" si="3"/>
        <v>0.20117486118934577</v>
      </c>
      <c r="J16" s="20">
        <v>12</v>
      </c>
      <c r="K16" s="14">
        <v>17124</v>
      </c>
      <c r="L16" s="49">
        <f t="shared" si="4"/>
        <v>-99.929922915206731</v>
      </c>
      <c r="M16" s="33">
        <f t="shared" si="5"/>
        <v>3.1640980343040962E-3</v>
      </c>
      <c r="N16" s="34">
        <f t="shared" si="6"/>
        <v>4.599294151773484</v>
      </c>
    </row>
    <row r="17" spans="1:14" hidden="1" outlineLevel="1" x14ac:dyDescent="0.25">
      <c r="A17" s="36"/>
      <c r="B17" s="50" t="s">
        <v>25</v>
      </c>
      <c r="C17" s="42">
        <f t="shared" si="0"/>
        <v>-100</v>
      </c>
      <c r="D17" s="48"/>
      <c r="E17" s="20">
        <v>0</v>
      </c>
      <c r="F17" s="14">
        <v>1</v>
      </c>
      <c r="G17" s="49">
        <f t="shared" si="1"/>
        <v>-100</v>
      </c>
      <c r="H17" s="33" t="str">
        <f t="shared" si="2"/>
        <v/>
      </c>
      <c r="I17" s="33">
        <f t="shared" si="3"/>
        <v>2.6823314825246106E-3</v>
      </c>
      <c r="J17" s="20">
        <v>0</v>
      </c>
      <c r="K17" s="14">
        <v>146</v>
      </c>
      <c r="L17" s="49">
        <f t="shared" si="4"/>
        <v>-100</v>
      </c>
      <c r="M17" s="33" t="str">
        <f t="shared" si="5"/>
        <v/>
      </c>
      <c r="N17" s="34">
        <f t="shared" si="6"/>
        <v>3.9213790362002371E-2</v>
      </c>
    </row>
    <row r="18" spans="1:14" hidden="1" outlineLevel="1" x14ac:dyDescent="0.25">
      <c r="A18" s="36"/>
      <c r="B18" s="50" t="s">
        <v>26</v>
      </c>
      <c r="C18" s="42">
        <f t="shared" si="0"/>
        <v>-100</v>
      </c>
      <c r="D18" s="48"/>
      <c r="E18" s="20">
        <v>0</v>
      </c>
      <c r="F18" s="14">
        <v>0</v>
      </c>
      <c r="G18" s="49" t="str">
        <f t="shared" si="1"/>
        <v/>
      </c>
      <c r="H18" s="33" t="str">
        <f t="shared" si="2"/>
        <v/>
      </c>
      <c r="I18" s="33" t="str">
        <f t="shared" si="3"/>
        <v/>
      </c>
      <c r="J18" s="20">
        <v>0</v>
      </c>
      <c r="K18" s="14">
        <v>1</v>
      </c>
      <c r="L18" s="49">
        <f t="shared" si="4"/>
        <v>-100</v>
      </c>
      <c r="M18" s="33" t="str">
        <f t="shared" si="5"/>
        <v/>
      </c>
      <c r="N18" s="34">
        <f t="shared" si="6"/>
        <v>2.6858760521919435E-4</v>
      </c>
    </row>
    <row r="19" spans="1:14" collapsed="1" x14ac:dyDescent="0.25">
      <c r="A19" s="36" t="s">
        <v>27</v>
      </c>
      <c r="B19" s="1" t="s">
        <v>28</v>
      </c>
      <c r="C19" s="42">
        <f t="shared" si="0"/>
        <v>-0.64507203016100856</v>
      </c>
      <c r="D19" s="48"/>
      <c r="E19" s="20">
        <v>5149</v>
      </c>
      <c r="F19" s="14">
        <v>5838</v>
      </c>
      <c r="G19" s="49">
        <f t="shared" si="1"/>
        <v>-11.801986981843097</v>
      </c>
      <c r="H19" s="33">
        <f t="shared" si="2"/>
        <v>14.787478460654796</v>
      </c>
      <c r="I19" s="33">
        <f t="shared" si="3"/>
        <v>15.659451194978674</v>
      </c>
      <c r="J19" s="20">
        <v>57450</v>
      </c>
      <c r="K19" s="14">
        <v>57823</v>
      </c>
      <c r="L19" s="49">
        <f t="shared" si="4"/>
        <v>-0.64507203016100856</v>
      </c>
      <c r="M19" s="33">
        <f t="shared" si="5"/>
        <v>15.148119339230862</v>
      </c>
      <c r="N19" s="34">
        <f t="shared" si="6"/>
        <v>15.530541096589475</v>
      </c>
    </row>
    <row r="20" spans="1:14" hidden="1" outlineLevel="1" x14ac:dyDescent="0.25">
      <c r="A20" s="36"/>
      <c r="B20" s="50" t="s">
        <v>29</v>
      </c>
      <c r="C20" s="42">
        <f t="shared" si="0"/>
        <v>-9.1876471653685918</v>
      </c>
      <c r="D20" s="48"/>
      <c r="E20" s="20">
        <v>1467</v>
      </c>
      <c r="F20" s="14">
        <v>2304</v>
      </c>
      <c r="G20" s="49">
        <f t="shared" si="1"/>
        <v>-36.328125</v>
      </c>
      <c r="H20" s="33">
        <f t="shared" si="2"/>
        <v>4.2130959218839745</v>
      </c>
      <c r="I20" s="33">
        <f t="shared" si="3"/>
        <v>6.1800917357367018</v>
      </c>
      <c r="J20" s="20">
        <v>20055</v>
      </c>
      <c r="K20" s="14">
        <v>22084</v>
      </c>
      <c r="L20" s="49">
        <f t="shared" si="4"/>
        <v>-9.1876471653685918</v>
      </c>
      <c r="M20" s="33">
        <f t="shared" si="5"/>
        <v>5.2879988398307205</v>
      </c>
      <c r="N20" s="34">
        <f t="shared" si="6"/>
        <v>5.931488673660688</v>
      </c>
    </row>
    <row r="21" spans="1:14" hidden="1" outlineLevel="1" x14ac:dyDescent="0.25">
      <c r="A21" s="36"/>
      <c r="B21" s="50" t="s">
        <v>30</v>
      </c>
      <c r="C21" s="42">
        <f t="shared" si="0"/>
        <v>-4.193178925935352</v>
      </c>
      <c r="D21" s="48"/>
      <c r="E21" s="20">
        <v>1743</v>
      </c>
      <c r="F21" s="14">
        <v>1388</v>
      </c>
      <c r="G21" s="49">
        <f t="shared" si="1"/>
        <v>25.576368876080689</v>
      </c>
      <c r="H21" s="33">
        <f t="shared" si="2"/>
        <v>5.0057438253877082</v>
      </c>
      <c r="I21" s="33">
        <f t="shared" si="3"/>
        <v>3.7230760977441593</v>
      </c>
      <c r="J21" s="20">
        <v>15057</v>
      </c>
      <c r="K21" s="14">
        <v>15716</v>
      </c>
      <c r="L21" s="49">
        <f t="shared" si="4"/>
        <v>-4.193178925935352</v>
      </c>
      <c r="M21" s="33">
        <f t="shared" si="5"/>
        <v>3.9701520085430646</v>
      </c>
      <c r="N21" s="34">
        <f t="shared" si="6"/>
        <v>4.2211228036248585</v>
      </c>
    </row>
    <row r="22" spans="1:14" hidden="1" outlineLevel="1" x14ac:dyDescent="0.25">
      <c r="A22" s="36"/>
      <c r="B22" s="50" t="s">
        <v>31</v>
      </c>
      <c r="C22" s="42">
        <f t="shared" si="0"/>
        <v>118.96705253784505</v>
      </c>
      <c r="D22" s="48"/>
      <c r="E22" s="20">
        <v>910</v>
      </c>
      <c r="F22" s="14">
        <v>643</v>
      </c>
      <c r="G22" s="49">
        <f t="shared" si="1"/>
        <v>41.524105754276832</v>
      </c>
      <c r="H22" s="33">
        <f t="shared" si="2"/>
        <v>2.613440551407237</v>
      </c>
      <c r="I22" s="33">
        <f t="shared" si="3"/>
        <v>1.7247391432633246</v>
      </c>
      <c r="J22" s="20">
        <v>9836</v>
      </c>
      <c r="K22" s="14">
        <v>4492</v>
      </c>
      <c r="L22" s="49">
        <f t="shared" si="4"/>
        <v>118.96705253784505</v>
      </c>
      <c r="M22" s="33">
        <f t="shared" si="5"/>
        <v>2.5935056887845911</v>
      </c>
      <c r="N22" s="34">
        <f t="shared" si="6"/>
        <v>1.206495522644621</v>
      </c>
    </row>
    <row r="23" spans="1:14" hidden="1" outlineLevel="1" x14ac:dyDescent="0.25">
      <c r="A23" s="36"/>
      <c r="B23" s="50" t="s">
        <v>32</v>
      </c>
      <c r="C23" s="42">
        <f t="shared" si="0"/>
        <v>-35.326470173459313</v>
      </c>
      <c r="D23" s="48"/>
      <c r="E23" s="20">
        <v>258</v>
      </c>
      <c r="F23" s="14">
        <v>716</v>
      </c>
      <c r="G23" s="49">
        <f t="shared" si="1"/>
        <v>-63.966480446927378</v>
      </c>
      <c r="H23" s="33">
        <f t="shared" si="2"/>
        <v>0.7409534750143596</v>
      </c>
      <c r="I23" s="33">
        <f t="shared" si="3"/>
        <v>1.9205493414876211</v>
      </c>
      <c r="J23" s="20">
        <v>4586</v>
      </c>
      <c r="K23" s="14">
        <v>7091</v>
      </c>
      <c r="L23" s="49">
        <f t="shared" si="4"/>
        <v>-35.326470173459313</v>
      </c>
      <c r="M23" s="33">
        <f t="shared" si="5"/>
        <v>1.2092127987765486</v>
      </c>
      <c r="N23" s="34">
        <f t="shared" si="6"/>
        <v>1.9045547086093069</v>
      </c>
    </row>
    <row r="24" spans="1:14" hidden="1" outlineLevel="1" x14ac:dyDescent="0.25">
      <c r="A24" s="36"/>
      <c r="B24" s="50" t="s">
        <v>33</v>
      </c>
      <c r="C24" s="42">
        <f t="shared" si="0"/>
        <v>-2.4793388429752068</v>
      </c>
      <c r="D24" s="48"/>
      <c r="E24" s="20">
        <v>195</v>
      </c>
      <c r="F24" s="14">
        <v>229</v>
      </c>
      <c r="G24" s="49">
        <f t="shared" si="1"/>
        <v>-14.847161572052403</v>
      </c>
      <c r="H24" s="33">
        <f t="shared" si="2"/>
        <v>0.56002297530155087</v>
      </c>
      <c r="I24" s="33">
        <f t="shared" si="3"/>
        <v>0.61425390949813574</v>
      </c>
      <c r="J24" s="20">
        <v>1652</v>
      </c>
      <c r="K24" s="14">
        <v>1694</v>
      </c>
      <c r="L24" s="49">
        <f t="shared" si="4"/>
        <v>-2.4793388429752068</v>
      </c>
      <c r="M24" s="33">
        <f t="shared" si="5"/>
        <v>0.4355908293891973</v>
      </c>
      <c r="N24" s="34">
        <f t="shared" si="6"/>
        <v>0.4549874032413152</v>
      </c>
    </row>
    <row r="25" spans="1:14" hidden="1" outlineLevel="1" x14ac:dyDescent="0.25">
      <c r="A25" s="36"/>
      <c r="B25" s="50" t="s">
        <v>34</v>
      </c>
      <c r="C25" s="42">
        <f t="shared" si="0"/>
        <v>18.975180144115292</v>
      </c>
      <c r="D25" s="48"/>
      <c r="E25" s="20">
        <v>136</v>
      </c>
      <c r="F25" s="14">
        <v>122</v>
      </c>
      <c r="G25" s="49">
        <f t="shared" si="1"/>
        <v>11.475409836065573</v>
      </c>
      <c r="H25" s="33">
        <f t="shared" si="2"/>
        <v>0.39058012636415851</v>
      </c>
      <c r="I25" s="33">
        <f t="shared" si="3"/>
        <v>0.32724444086800247</v>
      </c>
      <c r="J25" s="20">
        <v>1486</v>
      </c>
      <c r="K25" s="14">
        <v>1249</v>
      </c>
      <c r="L25" s="49">
        <f t="shared" si="4"/>
        <v>18.975180144115292</v>
      </c>
      <c r="M25" s="33">
        <f t="shared" si="5"/>
        <v>0.3918208065813239</v>
      </c>
      <c r="N25" s="34">
        <f t="shared" si="6"/>
        <v>0.33546591891877375</v>
      </c>
    </row>
    <row r="26" spans="1:14" hidden="1" outlineLevel="1" x14ac:dyDescent="0.25">
      <c r="A26" s="36"/>
      <c r="B26" s="50" t="s">
        <v>35</v>
      </c>
      <c r="C26" s="42">
        <f t="shared" si="0"/>
        <v>31.210191082802545</v>
      </c>
      <c r="D26" s="48"/>
      <c r="E26" s="20">
        <v>82</v>
      </c>
      <c r="F26" s="14">
        <v>115</v>
      </c>
      <c r="G26" s="49">
        <f t="shared" si="1"/>
        <v>-28.695652173913043</v>
      </c>
      <c r="H26" s="33">
        <f t="shared" si="2"/>
        <v>0.23549684089603676</v>
      </c>
      <c r="I26" s="33">
        <f t="shared" si="3"/>
        <v>0.30846812049033018</v>
      </c>
      <c r="J26" s="20">
        <v>1236</v>
      </c>
      <c r="K26" s="14">
        <v>942</v>
      </c>
      <c r="L26" s="49">
        <f t="shared" si="4"/>
        <v>31.210191082802545</v>
      </c>
      <c r="M26" s="33">
        <f t="shared" si="5"/>
        <v>0.32590209753332194</v>
      </c>
      <c r="N26" s="34">
        <f t="shared" si="6"/>
        <v>0.25300952411648109</v>
      </c>
    </row>
    <row r="27" spans="1:14" hidden="1" outlineLevel="1" x14ac:dyDescent="0.25">
      <c r="A27" s="36"/>
      <c r="B27" s="50" t="s">
        <v>36</v>
      </c>
      <c r="C27" s="42">
        <f t="shared" si="0"/>
        <v>6.7524115755627019</v>
      </c>
      <c r="D27" s="48"/>
      <c r="E27" s="20">
        <v>83</v>
      </c>
      <c r="F27" s="14">
        <v>73</v>
      </c>
      <c r="G27" s="49">
        <f t="shared" si="1"/>
        <v>13.698630136986301</v>
      </c>
      <c r="H27" s="33">
        <f t="shared" si="2"/>
        <v>0.23836875358989087</v>
      </c>
      <c r="I27" s="33">
        <f t="shared" si="3"/>
        <v>0.19581019822429657</v>
      </c>
      <c r="J27" s="20">
        <v>664</v>
      </c>
      <c r="K27" s="14">
        <v>622</v>
      </c>
      <c r="L27" s="49">
        <f t="shared" si="4"/>
        <v>6.7524115755627019</v>
      </c>
      <c r="M27" s="33">
        <f t="shared" si="5"/>
        <v>0.17508009123149332</v>
      </c>
      <c r="N27" s="34">
        <f t="shared" si="6"/>
        <v>0.16706149044633889</v>
      </c>
    </row>
    <row r="28" spans="1:14" hidden="1" outlineLevel="1" x14ac:dyDescent="0.25">
      <c r="A28" s="36"/>
      <c r="B28" s="50" t="s">
        <v>37</v>
      </c>
      <c r="C28" s="42">
        <f t="shared" si="0"/>
        <v>-15.019255455712452</v>
      </c>
      <c r="D28" s="48"/>
      <c r="E28" s="20">
        <v>35</v>
      </c>
      <c r="F28" s="14">
        <v>75</v>
      </c>
      <c r="G28" s="49">
        <f t="shared" si="1"/>
        <v>-53.333333333333336</v>
      </c>
      <c r="H28" s="33">
        <f t="shared" si="2"/>
        <v>0.10051694428489374</v>
      </c>
      <c r="I28" s="33">
        <f t="shared" si="3"/>
        <v>0.20117486118934577</v>
      </c>
      <c r="J28" s="20">
        <v>662</v>
      </c>
      <c r="K28" s="14">
        <v>779</v>
      </c>
      <c r="L28" s="49">
        <f t="shared" si="4"/>
        <v>-15.019255455712452</v>
      </c>
      <c r="M28" s="33">
        <f t="shared" si="5"/>
        <v>0.1745527415591093</v>
      </c>
      <c r="N28" s="34">
        <f t="shared" si="6"/>
        <v>0.20922974446575238</v>
      </c>
    </row>
    <row r="29" spans="1:14" hidden="1" outlineLevel="1" x14ac:dyDescent="0.25">
      <c r="A29" s="36"/>
      <c r="B29" s="50" t="s">
        <v>38</v>
      </c>
      <c r="C29" s="42">
        <f t="shared" si="0"/>
        <v>0.36968576709796674</v>
      </c>
      <c r="D29" s="48"/>
      <c r="E29" s="20">
        <v>68</v>
      </c>
      <c r="F29" s="14">
        <v>65</v>
      </c>
      <c r="G29" s="49">
        <f t="shared" si="1"/>
        <v>4.6153846153846159</v>
      </c>
      <c r="H29" s="33">
        <f t="shared" si="2"/>
        <v>0.19529006318207925</v>
      </c>
      <c r="I29" s="33">
        <f t="shared" si="3"/>
        <v>0.17435154636409969</v>
      </c>
      <c r="J29" s="20">
        <v>543</v>
      </c>
      <c r="K29" s="14">
        <v>541</v>
      </c>
      <c r="L29" s="49">
        <f t="shared" si="4"/>
        <v>0.36968576709796674</v>
      </c>
      <c r="M29" s="33">
        <f t="shared" si="5"/>
        <v>0.14317543605226035</v>
      </c>
      <c r="N29" s="34">
        <f t="shared" si="6"/>
        <v>0.14530589442358413</v>
      </c>
    </row>
    <row r="30" spans="1:14" hidden="1" outlineLevel="1" x14ac:dyDescent="0.25">
      <c r="A30" s="36"/>
      <c r="B30" s="50" t="s">
        <v>39</v>
      </c>
      <c r="C30" s="42" t="str">
        <f t="shared" si="0"/>
        <v/>
      </c>
      <c r="D30" s="48"/>
      <c r="E30" s="20">
        <v>53</v>
      </c>
      <c r="F30" s="14">
        <v>0</v>
      </c>
      <c r="G30" s="49" t="str">
        <f t="shared" si="1"/>
        <v/>
      </c>
      <c r="H30" s="33">
        <f t="shared" si="2"/>
        <v>0.15221137277426766</v>
      </c>
      <c r="I30" s="33" t="str">
        <f t="shared" si="3"/>
        <v/>
      </c>
      <c r="J30" s="20">
        <v>447</v>
      </c>
      <c r="K30" s="14">
        <v>0</v>
      </c>
      <c r="L30" s="49" t="str">
        <f t="shared" si="4"/>
        <v/>
      </c>
      <c r="M30" s="33">
        <f t="shared" si="5"/>
        <v>0.11786265177782759</v>
      </c>
      <c r="N30" s="34" t="str">
        <f t="shared" si="6"/>
        <v/>
      </c>
    </row>
    <row r="31" spans="1:14" hidden="1" outlineLevel="1" x14ac:dyDescent="0.25">
      <c r="A31" s="36"/>
      <c r="B31" s="50" t="s">
        <v>40</v>
      </c>
      <c r="C31" s="42">
        <f t="shared" si="0"/>
        <v>-75.184135977337107</v>
      </c>
      <c r="D31" s="48"/>
      <c r="E31" s="20">
        <v>47</v>
      </c>
      <c r="F31" s="14">
        <v>47</v>
      </c>
      <c r="G31" s="49">
        <f t="shared" si="1"/>
        <v>0</v>
      </c>
      <c r="H31" s="33">
        <f t="shared" si="2"/>
        <v>0.13497989661114301</v>
      </c>
      <c r="I31" s="33">
        <f t="shared" si="3"/>
        <v>0.1260695796786567</v>
      </c>
      <c r="J31" s="20">
        <v>438</v>
      </c>
      <c r="K31" s="14">
        <v>1765</v>
      </c>
      <c r="L31" s="49">
        <f t="shared" si="4"/>
        <v>-75.184135977337107</v>
      </c>
      <c r="M31" s="33">
        <f t="shared" si="5"/>
        <v>0.1154895782520995</v>
      </c>
      <c r="N31" s="34">
        <f t="shared" si="6"/>
        <v>0.47405712321187798</v>
      </c>
    </row>
    <row r="32" spans="1:14" hidden="1" outlineLevel="1" x14ac:dyDescent="0.25">
      <c r="A32" s="36"/>
      <c r="B32" s="50" t="s">
        <v>41</v>
      </c>
      <c r="C32" s="42">
        <f t="shared" si="0"/>
        <v>45.255474452554743</v>
      </c>
      <c r="D32" s="48"/>
      <c r="E32" s="20">
        <v>59</v>
      </c>
      <c r="F32" s="14">
        <v>29</v>
      </c>
      <c r="G32" s="49">
        <f t="shared" si="1"/>
        <v>103.44827586206897</v>
      </c>
      <c r="H32" s="33">
        <f t="shared" si="2"/>
        <v>0.16944284893739231</v>
      </c>
      <c r="I32" s="33">
        <f t="shared" si="3"/>
        <v>7.7787612993213698E-2</v>
      </c>
      <c r="J32" s="20">
        <v>398</v>
      </c>
      <c r="K32" s="14">
        <v>274</v>
      </c>
      <c r="L32" s="49">
        <f t="shared" si="4"/>
        <v>45.255474452554743</v>
      </c>
      <c r="M32" s="33">
        <f t="shared" si="5"/>
        <v>0.10494258480441918</v>
      </c>
      <c r="N32" s="34">
        <f t="shared" si="6"/>
        <v>7.3593003830059248E-2</v>
      </c>
    </row>
    <row r="33" spans="1:14" hidden="1" outlineLevel="1" x14ac:dyDescent="0.25">
      <c r="A33" s="36"/>
      <c r="B33" s="50" t="s">
        <v>42</v>
      </c>
      <c r="C33" s="42">
        <f t="shared" si="0"/>
        <v>-17.67337807606264</v>
      </c>
      <c r="D33" s="48"/>
      <c r="E33" s="20">
        <v>12</v>
      </c>
      <c r="F33" s="14">
        <v>31</v>
      </c>
      <c r="G33" s="49">
        <f t="shared" si="1"/>
        <v>-61.29032258064516</v>
      </c>
      <c r="H33" s="33">
        <f t="shared" si="2"/>
        <v>3.4462952326249283E-2</v>
      </c>
      <c r="I33" s="33">
        <f t="shared" si="3"/>
        <v>8.3152275958262925E-2</v>
      </c>
      <c r="J33" s="20">
        <v>368</v>
      </c>
      <c r="K33" s="14">
        <v>447</v>
      </c>
      <c r="L33" s="49">
        <f t="shared" si="4"/>
        <v>-17.67337807606264</v>
      </c>
      <c r="M33" s="33">
        <f t="shared" si="5"/>
        <v>9.7032339718658961E-2</v>
      </c>
      <c r="N33" s="34">
        <f t="shared" si="6"/>
        <v>0.12005865953297987</v>
      </c>
    </row>
    <row r="34" spans="1:14" hidden="1" outlineLevel="1" x14ac:dyDescent="0.25">
      <c r="A34" s="36"/>
      <c r="B34" s="50" t="s">
        <v>43</v>
      </c>
      <c r="C34" s="42">
        <f t="shared" si="0"/>
        <v>110.00000000000001</v>
      </c>
      <c r="D34" s="48"/>
      <c r="E34" s="20">
        <v>1</v>
      </c>
      <c r="F34" s="14">
        <v>0</v>
      </c>
      <c r="G34" s="49" t="str">
        <f t="shared" si="1"/>
        <v/>
      </c>
      <c r="H34" s="33">
        <f t="shared" si="2"/>
        <v>2.8719126938541069E-3</v>
      </c>
      <c r="I34" s="33" t="str">
        <f t="shared" si="3"/>
        <v/>
      </c>
      <c r="J34" s="20">
        <v>21</v>
      </c>
      <c r="K34" s="14">
        <v>10</v>
      </c>
      <c r="L34" s="49">
        <f t="shared" si="4"/>
        <v>110.00000000000001</v>
      </c>
      <c r="M34" s="33">
        <f t="shared" si="5"/>
        <v>5.5371715600321687E-3</v>
      </c>
      <c r="N34" s="34">
        <f t="shared" si="6"/>
        <v>2.6858760521919433E-3</v>
      </c>
    </row>
    <row r="35" spans="1:14" hidden="1" outlineLevel="1" x14ac:dyDescent="0.25">
      <c r="A35" s="36"/>
      <c r="B35" s="50" t="s">
        <v>44</v>
      </c>
      <c r="C35" s="42">
        <f t="shared" si="0"/>
        <v>-99.130434782608702</v>
      </c>
      <c r="D35" s="48"/>
      <c r="E35" s="20">
        <v>0</v>
      </c>
      <c r="F35" s="14">
        <v>1</v>
      </c>
      <c r="G35" s="49">
        <f t="shared" si="1"/>
        <v>-100</v>
      </c>
      <c r="H35" s="33" t="str">
        <f t="shared" si="2"/>
        <v/>
      </c>
      <c r="I35" s="33">
        <f t="shared" si="3"/>
        <v>2.6823314825246106E-3</v>
      </c>
      <c r="J35" s="20">
        <v>1</v>
      </c>
      <c r="K35" s="14">
        <v>115</v>
      </c>
      <c r="L35" s="49">
        <f t="shared" si="4"/>
        <v>-99.130434782608702</v>
      </c>
      <c r="M35" s="33">
        <f t="shared" si="5"/>
        <v>2.6367483619200803E-4</v>
      </c>
      <c r="N35" s="34">
        <f t="shared" si="6"/>
        <v>3.088757460020735E-2</v>
      </c>
    </row>
    <row r="36" spans="1:14" hidden="1" outlineLevel="1" x14ac:dyDescent="0.25">
      <c r="A36" s="36"/>
      <c r="B36" s="50" t="s">
        <v>45</v>
      </c>
      <c r="C36" s="42">
        <f t="shared" si="0"/>
        <v>-100</v>
      </c>
      <c r="D36" s="48"/>
      <c r="E36" s="20">
        <v>0</v>
      </c>
      <c r="F36" s="14">
        <v>0</v>
      </c>
      <c r="G36" s="49" t="str">
        <f t="shared" si="1"/>
        <v/>
      </c>
      <c r="H36" s="33" t="str">
        <f t="shared" si="2"/>
        <v/>
      </c>
      <c r="I36" s="33" t="str">
        <f t="shared" si="3"/>
        <v/>
      </c>
      <c r="J36" s="20">
        <v>0</v>
      </c>
      <c r="K36" s="14">
        <v>2</v>
      </c>
      <c r="L36" s="49">
        <f t="shared" si="4"/>
        <v>-100</v>
      </c>
      <c r="M36" s="33" t="str">
        <f t="shared" si="5"/>
        <v/>
      </c>
      <c r="N36" s="34">
        <f t="shared" si="6"/>
        <v>5.371752104383887E-4</v>
      </c>
    </row>
    <row r="37" spans="1:14" collapsed="1" x14ac:dyDescent="0.25">
      <c r="A37" s="36" t="s">
        <v>46</v>
      </c>
      <c r="B37" s="1" t="s">
        <v>47</v>
      </c>
      <c r="C37" s="42">
        <f t="shared" si="0"/>
        <v>3.3315421816227833</v>
      </c>
      <c r="D37" s="48"/>
      <c r="E37" s="20">
        <v>2277</v>
      </c>
      <c r="F37" s="14">
        <v>2257</v>
      </c>
      <c r="G37" s="49">
        <f t="shared" si="1"/>
        <v>0.88613203367301718</v>
      </c>
      <c r="H37" s="33">
        <f t="shared" si="2"/>
        <v>6.5393452039058015</v>
      </c>
      <c r="I37" s="33">
        <f t="shared" si="3"/>
        <v>6.0540221560580454</v>
      </c>
      <c r="J37" s="20">
        <v>23076</v>
      </c>
      <c r="K37" s="14">
        <v>22332</v>
      </c>
      <c r="L37" s="49">
        <f t="shared" si="4"/>
        <v>3.3315421816227833</v>
      </c>
      <c r="M37" s="33">
        <f t="shared" si="5"/>
        <v>6.0845605199667769</v>
      </c>
      <c r="N37" s="34">
        <f t="shared" si="6"/>
        <v>5.9980983997550483</v>
      </c>
    </row>
    <row r="38" spans="1:14" hidden="1" outlineLevel="1" x14ac:dyDescent="0.25">
      <c r="A38" s="36"/>
      <c r="B38" s="50" t="s">
        <v>48</v>
      </c>
      <c r="C38" s="42">
        <f t="shared" si="0"/>
        <v>-16.368045264717772</v>
      </c>
      <c r="D38" s="48"/>
      <c r="E38" s="20">
        <v>558</v>
      </c>
      <c r="F38" s="14">
        <v>527</v>
      </c>
      <c r="G38" s="49">
        <f t="shared" si="1"/>
        <v>5.8823529411764701</v>
      </c>
      <c r="H38" s="33">
        <f t="shared" si="2"/>
        <v>1.6025272831705917</v>
      </c>
      <c r="I38" s="33">
        <f t="shared" si="3"/>
        <v>1.4135886912904696</v>
      </c>
      <c r="J38" s="20">
        <v>6208</v>
      </c>
      <c r="K38" s="14">
        <v>7423</v>
      </c>
      <c r="L38" s="49">
        <f t="shared" si="4"/>
        <v>-16.368045264717772</v>
      </c>
      <c r="M38" s="33">
        <f t="shared" si="5"/>
        <v>1.6368933830799859</v>
      </c>
      <c r="N38" s="34">
        <f t="shared" si="6"/>
        <v>1.9937257935420796</v>
      </c>
    </row>
    <row r="39" spans="1:14" hidden="1" outlineLevel="1" x14ac:dyDescent="0.25">
      <c r="A39" s="36"/>
      <c r="B39" s="50" t="s">
        <v>49</v>
      </c>
      <c r="C39" s="42">
        <f t="shared" si="0"/>
        <v>4.425813998830181</v>
      </c>
      <c r="D39" s="48"/>
      <c r="E39" s="20">
        <v>348</v>
      </c>
      <c r="F39" s="14">
        <v>352</v>
      </c>
      <c r="G39" s="49">
        <f t="shared" si="1"/>
        <v>-1.1363636363636365</v>
      </c>
      <c r="H39" s="33">
        <f t="shared" si="2"/>
        <v>0.99942561746122915</v>
      </c>
      <c r="I39" s="33">
        <f t="shared" si="3"/>
        <v>0.94418068184866277</v>
      </c>
      <c r="J39" s="20">
        <v>5356</v>
      </c>
      <c r="K39" s="14">
        <v>5129</v>
      </c>
      <c r="L39" s="49">
        <f t="shared" si="4"/>
        <v>4.425813998830181</v>
      </c>
      <c r="M39" s="33">
        <f t="shared" si="5"/>
        <v>1.412242422644395</v>
      </c>
      <c r="N39" s="34">
        <f t="shared" si="6"/>
        <v>1.3775858271692478</v>
      </c>
    </row>
    <row r="40" spans="1:14" hidden="1" outlineLevel="1" x14ac:dyDescent="0.25">
      <c r="A40" s="36"/>
      <c r="B40" s="50" t="s">
        <v>50</v>
      </c>
      <c r="C40" s="42">
        <f t="shared" si="0"/>
        <v>2699.1803278688526</v>
      </c>
      <c r="D40" s="48"/>
      <c r="E40" s="20">
        <v>387</v>
      </c>
      <c r="F40" s="14">
        <v>112</v>
      </c>
      <c r="G40" s="49">
        <f t="shared" si="1"/>
        <v>245.53571428571428</v>
      </c>
      <c r="H40" s="33">
        <f t="shared" si="2"/>
        <v>1.1114302125215394</v>
      </c>
      <c r="I40" s="33">
        <f t="shared" si="3"/>
        <v>0.30042112604275639</v>
      </c>
      <c r="J40" s="20">
        <v>3415</v>
      </c>
      <c r="K40" s="14">
        <v>122</v>
      </c>
      <c r="L40" s="49">
        <f t="shared" si="4"/>
        <v>2699.1803278688526</v>
      </c>
      <c r="M40" s="33">
        <f t="shared" si="5"/>
        <v>0.90044956559570732</v>
      </c>
      <c r="N40" s="34">
        <f t="shared" si="6"/>
        <v>3.2767687836741707E-2</v>
      </c>
    </row>
    <row r="41" spans="1:14" hidden="1" outlineLevel="1" x14ac:dyDescent="0.25">
      <c r="A41" s="36"/>
      <c r="B41" s="50" t="s">
        <v>51</v>
      </c>
      <c r="C41" s="42">
        <f t="shared" si="0"/>
        <v>-7.878787878787878</v>
      </c>
      <c r="D41" s="48"/>
      <c r="E41" s="20">
        <v>373</v>
      </c>
      <c r="F41" s="14">
        <v>408</v>
      </c>
      <c r="G41" s="49">
        <f t="shared" si="1"/>
        <v>-8.5784313725490193</v>
      </c>
      <c r="H41" s="33">
        <f t="shared" si="2"/>
        <v>1.071223434807582</v>
      </c>
      <c r="I41" s="33">
        <f t="shared" si="3"/>
        <v>1.094391244870041</v>
      </c>
      <c r="J41" s="20">
        <v>3192</v>
      </c>
      <c r="K41" s="14">
        <v>3465</v>
      </c>
      <c r="L41" s="49">
        <f t="shared" si="4"/>
        <v>-7.878787878787878</v>
      </c>
      <c r="M41" s="33">
        <f t="shared" si="5"/>
        <v>0.84165007712488971</v>
      </c>
      <c r="N41" s="34">
        <f t="shared" si="6"/>
        <v>0.93065605208450841</v>
      </c>
    </row>
    <row r="42" spans="1:14" hidden="1" outlineLevel="1" x14ac:dyDescent="0.25">
      <c r="A42" s="36"/>
      <c r="B42" s="50" t="s">
        <v>52</v>
      </c>
      <c r="C42" s="42">
        <f t="shared" si="0"/>
        <v>-39.284563325813728</v>
      </c>
      <c r="D42" s="48"/>
      <c r="E42" s="20">
        <v>271</v>
      </c>
      <c r="F42" s="14">
        <v>561</v>
      </c>
      <c r="G42" s="49">
        <f t="shared" si="1"/>
        <v>-51.693404634581107</v>
      </c>
      <c r="H42" s="33">
        <f t="shared" si="2"/>
        <v>0.77828834003446301</v>
      </c>
      <c r="I42" s="33">
        <f t="shared" si="3"/>
        <v>1.5047879616963065</v>
      </c>
      <c r="J42" s="20">
        <v>1884</v>
      </c>
      <c r="K42" s="14">
        <v>3103</v>
      </c>
      <c r="L42" s="49">
        <f t="shared" si="4"/>
        <v>-39.284563325813728</v>
      </c>
      <c r="M42" s="33">
        <f t="shared" si="5"/>
        <v>0.49676339138574305</v>
      </c>
      <c r="N42" s="34">
        <f t="shared" si="6"/>
        <v>0.83342733899515997</v>
      </c>
    </row>
    <row r="43" spans="1:14" hidden="1" outlineLevel="1" x14ac:dyDescent="0.25">
      <c r="A43" s="36"/>
      <c r="B43" s="50" t="s">
        <v>53</v>
      </c>
      <c r="C43" s="42">
        <f t="shared" si="0"/>
        <v>-8.3394294074615942</v>
      </c>
      <c r="D43" s="48"/>
      <c r="E43" s="20">
        <v>179</v>
      </c>
      <c r="F43" s="14">
        <v>131</v>
      </c>
      <c r="G43" s="49">
        <f t="shared" si="1"/>
        <v>36.641221374045799</v>
      </c>
      <c r="H43" s="33">
        <f t="shared" si="2"/>
        <v>0.51407237219988511</v>
      </c>
      <c r="I43" s="33">
        <f t="shared" si="3"/>
        <v>0.35138542421072394</v>
      </c>
      <c r="J43" s="20">
        <v>1253</v>
      </c>
      <c r="K43" s="14">
        <v>1367</v>
      </c>
      <c r="L43" s="49">
        <f t="shared" si="4"/>
        <v>-8.3394294074615942</v>
      </c>
      <c r="M43" s="33">
        <f t="shared" si="5"/>
        <v>0.33038456974858604</v>
      </c>
      <c r="N43" s="34">
        <f t="shared" si="6"/>
        <v>0.3671592563346387</v>
      </c>
    </row>
    <row r="44" spans="1:14" hidden="1" outlineLevel="1" x14ac:dyDescent="0.25">
      <c r="A44" s="36"/>
      <c r="B44" s="50" t="s">
        <v>54</v>
      </c>
      <c r="C44" s="42">
        <f t="shared" si="0"/>
        <v>-7.5535512965050735</v>
      </c>
      <c r="D44" s="48"/>
      <c r="E44" s="20">
        <v>58</v>
      </c>
      <c r="F44" s="14">
        <v>68</v>
      </c>
      <c r="G44" s="49">
        <f t="shared" si="1"/>
        <v>-14.705882352941178</v>
      </c>
      <c r="H44" s="33">
        <f t="shared" si="2"/>
        <v>0.16657093624353819</v>
      </c>
      <c r="I44" s="33">
        <f t="shared" si="3"/>
        <v>0.1823985408116735</v>
      </c>
      <c r="J44" s="20">
        <v>820</v>
      </c>
      <c r="K44" s="14">
        <v>887</v>
      </c>
      <c r="L44" s="49">
        <f t="shared" si="4"/>
        <v>-7.5535512965050735</v>
      </c>
      <c r="M44" s="33">
        <f t="shared" si="5"/>
        <v>0.21621336567744656</v>
      </c>
      <c r="N44" s="34">
        <f t="shared" si="6"/>
        <v>0.23823720582942537</v>
      </c>
    </row>
    <row r="45" spans="1:14" hidden="1" outlineLevel="1" x14ac:dyDescent="0.25">
      <c r="A45" s="36"/>
      <c r="B45" s="50" t="s">
        <v>55</v>
      </c>
      <c r="C45" s="42">
        <f t="shared" si="0"/>
        <v>-8.9622641509433958</v>
      </c>
      <c r="D45" s="48"/>
      <c r="E45" s="20">
        <v>65</v>
      </c>
      <c r="F45" s="14">
        <v>35</v>
      </c>
      <c r="G45" s="49">
        <f t="shared" si="1"/>
        <v>85.714285714285708</v>
      </c>
      <c r="H45" s="33">
        <f t="shared" si="2"/>
        <v>0.18667432510051696</v>
      </c>
      <c r="I45" s="33">
        <f t="shared" si="3"/>
        <v>9.3881601888361366E-2</v>
      </c>
      <c r="J45" s="20">
        <v>579</v>
      </c>
      <c r="K45" s="14">
        <v>636</v>
      </c>
      <c r="L45" s="49">
        <f t="shared" si="4"/>
        <v>-8.9622641509433958</v>
      </c>
      <c r="M45" s="33">
        <f t="shared" si="5"/>
        <v>0.15266773015517265</v>
      </c>
      <c r="N45" s="34">
        <f t="shared" si="6"/>
        <v>0.17082171691940759</v>
      </c>
    </row>
    <row r="46" spans="1:14" hidden="1" outlineLevel="1" x14ac:dyDescent="0.25">
      <c r="A46" s="36"/>
      <c r="B46" s="50" t="s">
        <v>56</v>
      </c>
      <c r="C46" s="42">
        <f t="shared" si="0"/>
        <v>666.66666666666674</v>
      </c>
      <c r="D46" s="48"/>
      <c r="E46" s="20">
        <v>34</v>
      </c>
      <c r="F46" s="14">
        <v>36</v>
      </c>
      <c r="G46" s="49">
        <f t="shared" si="1"/>
        <v>-5.5555555555555554</v>
      </c>
      <c r="H46" s="33">
        <f t="shared" si="2"/>
        <v>9.7645031591039627E-2</v>
      </c>
      <c r="I46" s="33">
        <f t="shared" si="3"/>
        <v>9.6563933370885965E-2</v>
      </c>
      <c r="J46" s="20">
        <v>276</v>
      </c>
      <c r="K46" s="14">
        <v>36</v>
      </c>
      <c r="L46" s="49">
        <f t="shared" si="4"/>
        <v>666.66666666666674</v>
      </c>
      <c r="M46" s="33">
        <f t="shared" si="5"/>
        <v>7.2774254788994214E-2</v>
      </c>
      <c r="N46" s="34">
        <f t="shared" si="6"/>
        <v>9.669153787890997E-3</v>
      </c>
    </row>
    <row r="47" spans="1:14" hidden="1" outlineLevel="1" x14ac:dyDescent="0.25">
      <c r="A47" s="36"/>
      <c r="B47" s="50" t="s">
        <v>57</v>
      </c>
      <c r="C47" s="42">
        <f t="shared" si="0"/>
        <v>-50.694444444444443</v>
      </c>
      <c r="D47" s="48"/>
      <c r="E47" s="20">
        <v>4</v>
      </c>
      <c r="F47" s="14">
        <v>20</v>
      </c>
      <c r="G47" s="49">
        <f t="shared" si="1"/>
        <v>-80</v>
      </c>
      <c r="H47" s="33">
        <f t="shared" si="2"/>
        <v>1.1487650775416428E-2</v>
      </c>
      <c r="I47" s="33">
        <f t="shared" si="3"/>
        <v>5.3646629650492203E-2</v>
      </c>
      <c r="J47" s="20">
        <v>71</v>
      </c>
      <c r="K47" s="14">
        <v>144</v>
      </c>
      <c r="L47" s="49">
        <f t="shared" si="4"/>
        <v>-50.694444444444443</v>
      </c>
      <c r="M47" s="33">
        <f t="shared" si="5"/>
        <v>1.872091336963257E-2</v>
      </c>
      <c r="N47" s="34">
        <f t="shared" si="6"/>
        <v>3.8676615151563988E-2</v>
      </c>
    </row>
    <row r="48" spans="1:14" hidden="1" outlineLevel="1" x14ac:dyDescent="0.25">
      <c r="A48" s="36"/>
      <c r="B48" s="50" t="s">
        <v>58</v>
      </c>
      <c r="C48" s="42">
        <f t="shared" si="0"/>
        <v>-5.8823529411764701</v>
      </c>
      <c r="D48" s="48"/>
      <c r="E48" s="20">
        <v>0</v>
      </c>
      <c r="F48" s="14">
        <v>6</v>
      </c>
      <c r="G48" s="49">
        <f t="shared" si="1"/>
        <v>-100</v>
      </c>
      <c r="H48" s="33" t="str">
        <f t="shared" si="2"/>
        <v/>
      </c>
      <c r="I48" s="33">
        <f t="shared" si="3"/>
        <v>1.6093988895147661E-2</v>
      </c>
      <c r="J48" s="20">
        <v>16</v>
      </c>
      <c r="K48" s="14">
        <v>17</v>
      </c>
      <c r="L48" s="49">
        <f t="shared" si="4"/>
        <v>-5.8823529411764701</v>
      </c>
      <c r="M48" s="33">
        <f t="shared" si="5"/>
        <v>4.2187973790721285E-3</v>
      </c>
      <c r="N48" s="34">
        <f t="shared" si="6"/>
        <v>4.5659892887263036E-3</v>
      </c>
    </row>
    <row r="49" spans="1:14" hidden="1" outlineLevel="1" x14ac:dyDescent="0.25">
      <c r="A49" s="36"/>
      <c r="B49" s="50" t="s">
        <v>59</v>
      </c>
      <c r="C49" s="42">
        <f t="shared" si="0"/>
        <v>100</v>
      </c>
      <c r="D49" s="48"/>
      <c r="E49" s="20">
        <v>0</v>
      </c>
      <c r="F49" s="14">
        <v>1</v>
      </c>
      <c r="G49" s="49">
        <f t="shared" si="1"/>
        <v>-100</v>
      </c>
      <c r="H49" s="33" t="str">
        <f t="shared" si="2"/>
        <v/>
      </c>
      <c r="I49" s="33">
        <f t="shared" si="3"/>
        <v>2.6823314825246106E-3</v>
      </c>
      <c r="J49" s="20">
        <v>6</v>
      </c>
      <c r="K49" s="14">
        <v>3</v>
      </c>
      <c r="L49" s="49">
        <f t="shared" si="4"/>
        <v>100</v>
      </c>
      <c r="M49" s="33">
        <f t="shared" si="5"/>
        <v>1.5820490171520481E-3</v>
      </c>
      <c r="N49" s="34">
        <f t="shared" si="6"/>
        <v>8.0576281565758294E-4</v>
      </c>
    </row>
    <row r="50" spans="1:14" collapsed="1" x14ac:dyDescent="0.25">
      <c r="A50" s="36" t="s">
        <v>60</v>
      </c>
      <c r="B50" s="1" t="s">
        <v>61</v>
      </c>
      <c r="C50" s="42">
        <f t="shared" si="0"/>
        <v>5.7325133100789429</v>
      </c>
      <c r="D50" s="48"/>
      <c r="E50" s="20">
        <v>1885</v>
      </c>
      <c r="F50" s="14">
        <v>1634</v>
      </c>
      <c r="G50" s="49">
        <f t="shared" si="1"/>
        <v>15.361077111383109</v>
      </c>
      <c r="H50" s="33">
        <f t="shared" si="2"/>
        <v>5.4135554279149911</v>
      </c>
      <c r="I50" s="33">
        <f t="shared" si="3"/>
        <v>4.3829296424452133</v>
      </c>
      <c r="J50" s="20">
        <v>23037</v>
      </c>
      <c r="K50" s="14">
        <v>21788</v>
      </c>
      <c r="L50" s="49">
        <f t="shared" si="4"/>
        <v>5.7325133100789429</v>
      </c>
      <c r="M50" s="33">
        <f t="shared" si="5"/>
        <v>6.0742772013552893</v>
      </c>
      <c r="N50" s="34">
        <f t="shared" si="6"/>
        <v>5.8519867425158063</v>
      </c>
    </row>
    <row r="51" spans="1:14" hidden="1" outlineLevel="1" x14ac:dyDescent="0.25">
      <c r="A51" s="36"/>
      <c r="B51" s="50" t="s">
        <v>62</v>
      </c>
      <c r="C51" s="42">
        <f t="shared" si="0"/>
        <v>-14.724107406314547</v>
      </c>
      <c r="D51" s="48"/>
      <c r="E51" s="20">
        <v>475</v>
      </c>
      <c r="F51" s="14">
        <v>308</v>
      </c>
      <c r="G51" s="49">
        <f t="shared" si="1"/>
        <v>54.220779220779228</v>
      </c>
      <c r="H51" s="33">
        <f t="shared" si="2"/>
        <v>1.3641585295807006</v>
      </c>
      <c r="I51" s="33">
        <f t="shared" si="3"/>
        <v>0.82615809661758</v>
      </c>
      <c r="J51" s="20">
        <v>5780</v>
      </c>
      <c r="K51" s="14">
        <v>6778</v>
      </c>
      <c r="L51" s="49">
        <f t="shared" si="4"/>
        <v>-14.724107406314547</v>
      </c>
      <c r="M51" s="33">
        <f t="shared" si="5"/>
        <v>1.5240405531898065</v>
      </c>
      <c r="N51" s="34">
        <f t="shared" si="6"/>
        <v>1.8204867881756994</v>
      </c>
    </row>
    <row r="52" spans="1:14" hidden="1" outlineLevel="1" x14ac:dyDescent="0.25">
      <c r="A52" s="36"/>
      <c r="B52" s="50" t="s">
        <v>63</v>
      </c>
      <c r="C52" s="42">
        <f t="shared" si="0"/>
        <v>586.99186991869919</v>
      </c>
      <c r="D52" s="48"/>
      <c r="E52" s="20">
        <v>481</v>
      </c>
      <c r="F52" s="14">
        <v>151</v>
      </c>
      <c r="G52" s="49">
        <f t="shared" si="1"/>
        <v>218.54304635761591</v>
      </c>
      <c r="H52" s="33">
        <f t="shared" si="2"/>
        <v>1.3813900057438255</v>
      </c>
      <c r="I52" s="33">
        <f t="shared" si="3"/>
        <v>0.40503205386121616</v>
      </c>
      <c r="J52" s="20">
        <v>3380</v>
      </c>
      <c r="K52" s="14">
        <v>492</v>
      </c>
      <c r="L52" s="49">
        <f t="shared" si="4"/>
        <v>586.99186991869919</v>
      </c>
      <c r="M52" s="33">
        <f t="shared" si="5"/>
        <v>0.89122094632898707</v>
      </c>
      <c r="N52" s="34">
        <f t="shared" si="6"/>
        <v>0.13214510176784361</v>
      </c>
    </row>
    <row r="53" spans="1:14" hidden="1" outlineLevel="1" x14ac:dyDescent="0.25">
      <c r="A53" s="36"/>
      <c r="B53" s="50" t="s">
        <v>64</v>
      </c>
      <c r="C53" s="42">
        <f t="shared" si="0"/>
        <v>-7.741935483870968</v>
      </c>
      <c r="D53" s="48"/>
      <c r="E53" s="20">
        <v>134</v>
      </c>
      <c r="F53" s="14">
        <v>452</v>
      </c>
      <c r="G53" s="49">
        <f t="shared" si="1"/>
        <v>-70.353982300884951</v>
      </c>
      <c r="H53" s="33">
        <f t="shared" si="2"/>
        <v>0.38483630097645033</v>
      </c>
      <c r="I53" s="33">
        <f t="shared" si="3"/>
        <v>1.212413830101124</v>
      </c>
      <c r="J53" s="20">
        <v>2860</v>
      </c>
      <c r="K53" s="14">
        <v>3100</v>
      </c>
      <c r="L53" s="49">
        <f t="shared" si="4"/>
        <v>-7.741935483870968</v>
      </c>
      <c r="M53" s="33">
        <f t="shared" si="5"/>
        <v>0.75411003150914291</v>
      </c>
      <c r="N53" s="34">
        <f t="shared" si="6"/>
        <v>0.83262157617950239</v>
      </c>
    </row>
    <row r="54" spans="1:14" hidden="1" outlineLevel="1" x14ac:dyDescent="0.25">
      <c r="A54" s="36"/>
      <c r="B54" s="50" t="s">
        <v>65</v>
      </c>
      <c r="C54" s="42">
        <f t="shared" si="0"/>
        <v>-39.221621621621622</v>
      </c>
      <c r="D54" s="48"/>
      <c r="E54" s="20">
        <v>151</v>
      </c>
      <c r="F54" s="14">
        <v>262</v>
      </c>
      <c r="G54" s="49">
        <f t="shared" si="1"/>
        <v>-42.366412213740453</v>
      </c>
      <c r="H54" s="33">
        <f t="shared" si="2"/>
        <v>0.43365881677197016</v>
      </c>
      <c r="I54" s="33">
        <f t="shared" si="3"/>
        <v>0.70277084842144788</v>
      </c>
      <c r="J54" s="20">
        <v>2811</v>
      </c>
      <c r="K54" s="14">
        <v>4625</v>
      </c>
      <c r="L54" s="49">
        <f t="shared" si="4"/>
        <v>-39.221621621621622</v>
      </c>
      <c r="M54" s="33">
        <f t="shared" si="5"/>
        <v>0.74118996453573449</v>
      </c>
      <c r="N54" s="34">
        <f t="shared" si="6"/>
        <v>1.2422176741387738</v>
      </c>
    </row>
    <row r="55" spans="1:14" hidden="1" outlineLevel="1" x14ac:dyDescent="0.25">
      <c r="A55" s="36"/>
      <c r="B55" s="50" t="s">
        <v>66</v>
      </c>
      <c r="C55" s="42">
        <f t="shared" si="0"/>
        <v>127.24913494809688</v>
      </c>
      <c r="D55" s="48"/>
      <c r="E55" s="20">
        <v>227</v>
      </c>
      <c r="F55" s="14">
        <v>170</v>
      </c>
      <c r="G55" s="49">
        <f t="shared" si="1"/>
        <v>33.529411764705877</v>
      </c>
      <c r="H55" s="33">
        <f t="shared" si="2"/>
        <v>0.65192418150488218</v>
      </c>
      <c r="I55" s="33">
        <f t="shared" si="3"/>
        <v>0.45599635202918376</v>
      </c>
      <c r="J55" s="20">
        <v>2627</v>
      </c>
      <c r="K55" s="14">
        <v>1156</v>
      </c>
      <c r="L55" s="49">
        <f t="shared" si="4"/>
        <v>127.24913494809688</v>
      </c>
      <c r="M55" s="33">
        <f t="shared" si="5"/>
        <v>0.692673794676405</v>
      </c>
      <c r="N55" s="34">
        <f t="shared" si="6"/>
        <v>0.31048727163338868</v>
      </c>
    </row>
    <row r="56" spans="1:14" hidden="1" outlineLevel="1" x14ac:dyDescent="0.25">
      <c r="A56" s="36"/>
      <c r="B56" s="50" t="s">
        <v>67</v>
      </c>
      <c r="C56" s="42">
        <f t="shared" si="0"/>
        <v>-5.0777202072538854</v>
      </c>
      <c r="D56" s="48"/>
      <c r="E56" s="20">
        <v>56</v>
      </c>
      <c r="F56" s="14">
        <v>82</v>
      </c>
      <c r="G56" s="49">
        <f t="shared" si="1"/>
        <v>-31.707317073170731</v>
      </c>
      <c r="H56" s="33">
        <f t="shared" si="2"/>
        <v>0.16082711085582999</v>
      </c>
      <c r="I56" s="33">
        <f t="shared" si="3"/>
        <v>0.21995118156701807</v>
      </c>
      <c r="J56" s="20">
        <v>1832</v>
      </c>
      <c r="K56" s="14">
        <v>1930</v>
      </c>
      <c r="L56" s="49">
        <f t="shared" si="4"/>
        <v>-5.0777202072538854</v>
      </c>
      <c r="M56" s="33">
        <f t="shared" si="5"/>
        <v>0.48305229990375864</v>
      </c>
      <c r="N56" s="34">
        <f t="shared" si="6"/>
        <v>0.51837407807304503</v>
      </c>
    </row>
    <row r="57" spans="1:14" hidden="1" outlineLevel="1" x14ac:dyDescent="0.25">
      <c r="A57" s="36"/>
      <c r="B57" s="50" t="s">
        <v>68</v>
      </c>
      <c r="C57" s="42">
        <f t="shared" si="0"/>
        <v>-22.124670763827918</v>
      </c>
      <c r="D57" s="48"/>
      <c r="E57" s="20">
        <v>41</v>
      </c>
      <c r="F57" s="14">
        <v>77</v>
      </c>
      <c r="G57" s="49">
        <f t="shared" si="1"/>
        <v>-46.753246753246749</v>
      </c>
      <c r="H57" s="33">
        <f t="shared" si="2"/>
        <v>0.11774842044801838</v>
      </c>
      <c r="I57" s="33">
        <f t="shared" si="3"/>
        <v>0.206539524154395</v>
      </c>
      <c r="J57" s="20">
        <v>887</v>
      </c>
      <c r="K57" s="14">
        <v>1139</v>
      </c>
      <c r="L57" s="49">
        <f t="shared" si="4"/>
        <v>-22.124670763827918</v>
      </c>
      <c r="M57" s="33">
        <f t="shared" si="5"/>
        <v>0.2338795797023111</v>
      </c>
      <c r="N57" s="34">
        <f t="shared" si="6"/>
        <v>0.30592128234466237</v>
      </c>
    </row>
    <row r="58" spans="1:14" hidden="1" outlineLevel="1" x14ac:dyDescent="0.25">
      <c r="A58" s="36"/>
      <c r="B58" s="50" t="s">
        <v>69</v>
      </c>
      <c r="C58" s="42">
        <f t="shared" si="0"/>
        <v>1.7241379310344827</v>
      </c>
      <c r="D58" s="48"/>
      <c r="E58" s="20">
        <v>78</v>
      </c>
      <c r="F58" s="14">
        <v>46</v>
      </c>
      <c r="G58" s="49">
        <f t="shared" si="1"/>
        <v>69.565217391304344</v>
      </c>
      <c r="H58" s="33">
        <f t="shared" si="2"/>
        <v>0.22400919012062034</v>
      </c>
      <c r="I58" s="33">
        <f t="shared" si="3"/>
        <v>0.12338724819613207</v>
      </c>
      <c r="J58" s="20">
        <v>885</v>
      </c>
      <c r="K58" s="14">
        <v>870</v>
      </c>
      <c r="L58" s="49">
        <f t="shared" si="4"/>
        <v>1.7241379310344827</v>
      </c>
      <c r="M58" s="33">
        <f t="shared" si="5"/>
        <v>0.23335223002992708</v>
      </c>
      <c r="N58" s="34">
        <f t="shared" si="6"/>
        <v>0.23367121654069908</v>
      </c>
    </row>
    <row r="59" spans="1:14" hidden="1" outlineLevel="1" x14ac:dyDescent="0.25">
      <c r="A59" s="36"/>
      <c r="B59" s="50" t="s">
        <v>70</v>
      </c>
      <c r="C59" s="42">
        <f t="shared" si="0"/>
        <v>-13.736903376018628</v>
      </c>
      <c r="D59" s="48"/>
      <c r="E59" s="20">
        <v>41</v>
      </c>
      <c r="F59" s="14">
        <v>37</v>
      </c>
      <c r="G59" s="49">
        <f t="shared" si="1"/>
        <v>10.810810810810811</v>
      </c>
      <c r="H59" s="33">
        <f t="shared" si="2"/>
        <v>0.11774842044801838</v>
      </c>
      <c r="I59" s="33">
        <f t="shared" si="3"/>
        <v>9.9246264853410593E-2</v>
      </c>
      <c r="J59" s="20">
        <v>741</v>
      </c>
      <c r="K59" s="14">
        <v>859</v>
      </c>
      <c r="L59" s="49">
        <f t="shared" si="4"/>
        <v>-13.736903376018628</v>
      </c>
      <c r="M59" s="33">
        <f t="shared" si="5"/>
        <v>0.19538305361827793</v>
      </c>
      <c r="N59" s="34">
        <f t="shared" si="6"/>
        <v>0.23071675288328797</v>
      </c>
    </row>
    <row r="60" spans="1:14" hidden="1" outlineLevel="1" x14ac:dyDescent="0.25">
      <c r="A60" s="36"/>
      <c r="B60" s="50" t="s">
        <v>71</v>
      </c>
      <c r="C60" s="42">
        <f t="shared" si="0"/>
        <v>-15.73301549463647</v>
      </c>
      <c r="D60" s="48"/>
      <c r="E60" s="20">
        <v>50</v>
      </c>
      <c r="F60" s="14">
        <v>49</v>
      </c>
      <c r="G60" s="49">
        <f t="shared" si="1"/>
        <v>2.0408163265306123</v>
      </c>
      <c r="H60" s="33">
        <f t="shared" si="2"/>
        <v>0.14359563469270534</v>
      </c>
      <c r="I60" s="33">
        <f t="shared" si="3"/>
        <v>0.1314342426437059</v>
      </c>
      <c r="J60" s="20">
        <v>707</v>
      </c>
      <c r="K60" s="14">
        <v>839</v>
      </c>
      <c r="L60" s="49">
        <f t="shared" si="4"/>
        <v>-15.73301549463647</v>
      </c>
      <c r="M60" s="33">
        <f t="shared" si="5"/>
        <v>0.18641810918774968</v>
      </c>
      <c r="N60" s="34">
        <f t="shared" si="6"/>
        <v>0.22534500077890404</v>
      </c>
    </row>
    <row r="61" spans="1:14" hidden="1" outlineLevel="1" x14ac:dyDescent="0.25">
      <c r="A61" s="36"/>
      <c r="B61" s="50" t="s">
        <v>72</v>
      </c>
      <c r="C61" s="42" t="str">
        <f t="shared" si="0"/>
        <v/>
      </c>
      <c r="D61" s="48"/>
      <c r="E61" s="20">
        <v>124</v>
      </c>
      <c r="F61" s="14">
        <v>0</v>
      </c>
      <c r="G61" s="49" t="str">
        <f t="shared" si="1"/>
        <v/>
      </c>
      <c r="H61" s="33">
        <f t="shared" si="2"/>
        <v>0.35611717403790921</v>
      </c>
      <c r="I61" s="33" t="str">
        <f t="shared" si="3"/>
        <v/>
      </c>
      <c r="J61" s="20">
        <v>460</v>
      </c>
      <c r="K61" s="14">
        <v>0</v>
      </c>
      <c r="L61" s="49" t="str">
        <f t="shared" si="4"/>
        <v/>
      </c>
      <c r="M61" s="33">
        <f t="shared" si="5"/>
        <v>0.12129042464832369</v>
      </c>
      <c r="N61" s="34" t="str">
        <f t="shared" si="6"/>
        <v/>
      </c>
    </row>
    <row r="62" spans="1:14" hidden="1" outlineLevel="1" x14ac:dyDescent="0.25">
      <c r="A62" s="36"/>
      <c r="B62" s="50" t="s">
        <v>73</v>
      </c>
      <c r="C62" s="42" t="str">
        <f t="shared" si="0"/>
        <v/>
      </c>
      <c r="D62" s="48"/>
      <c r="E62" s="20">
        <v>27</v>
      </c>
      <c r="F62" s="14">
        <v>0</v>
      </c>
      <c r="G62" s="49" t="str">
        <f t="shared" si="1"/>
        <v/>
      </c>
      <c r="H62" s="33">
        <f t="shared" si="2"/>
        <v>7.7541642734060889E-2</v>
      </c>
      <c r="I62" s="33" t="str">
        <f t="shared" si="3"/>
        <v/>
      </c>
      <c r="J62" s="20">
        <v>67</v>
      </c>
      <c r="K62" s="14">
        <v>0</v>
      </c>
      <c r="L62" s="49" t="str">
        <f t="shared" si="4"/>
        <v/>
      </c>
      <c r="M62" s="33">
        <f t="shared" si="5"/>
        <v>1.7666214024864537E-2</v>
      </c>
      <c r="N62" s="34" t="str">
        <f t="shared" si="6"/>
        <v/>
      </c>
    </row>
    <row r="63" spans="1:14" collapsed="1" x14ac:dyDescent="0.25">
      <c r="A63" s="36" t="s">
        <v>74</v>
      </c>
      <c r="B63" s="1" t="s">
        <v>75</v>
      </c>
      <c r="C63" s="42">
        <f t="shared" si="0"/>
        <v>-3.2827598663415518</v>
      </c>
      <c r="D63" s="48"/>
      <c r="E63" s="20">
        <v>1577</v>
      </c>
      <c r="F63" s="14">
        <v>2047</v>
      </c>
      <c r="G63" s="49">
        <f t="shared" si="1"/>
        <v>-22.960429897410844</v>
      </c>
      <c r="H63" s="33">
        <f t="shared" si="2"/>
        <v>4.5290063182079265</v>
      </c>
      <c r="I63" s="33">
        <f t="shared" si="3"/>
        <v>5.4907325447278774</v>
      </c>
      <c r="J63" s="20">
        <v>21419</v>
      </c>
      <c r="K63" s="14">
        <v>22146</v>
      </c>
      <c r="L63" s="49">
        <f t="shared" si="4"/>
        <v>-3.2827598663415518</v>
      </c>
      <c r="M63" s="33">
        <f t="shared" si="5"/>
        <v>5.6476513163966198</v>
      </c>
      <c r="N63" s="34">
        <f t="shared" si="6"/>
        <v>5.9481411051842779</v>
      </c>
    </row>
    <row r="64" spans="1:14" hidden="1" outlineLevel="1" x14ac:dyDescent="0.25">
      <c r="A64" s="36"/>
      <c r="B64" s="50" t="s">
        <v>76</v>
      </c>
      <c r="C64" s="42">
        <f t="shared" si="0"/>
        <v>22.723091076356948</v>
      </c>
      <c r="D64" s="48"/>
      <c r="E64" s="20">
        <v>445</v>
      </c>
      <c r="F64" s="14">
        <v>538</v>
      </c>
      <c r="G64" s="49">
        <f t="shared" si="1"/>
        <v>-17.286245353159853</v>
      </c>
      <c r="H64" s="33">
        <f t="shared" si="2"/>
        <v>1.2780011487650775</v>
      </c>
      <c r="I64" s="33">
        <f t="shared" si="3"/>
        <v>1.4430943375982404</v>
      </c>
      <c r="J64" s="20">
        <v>6670</v>
      </c>
      <c r="K64" s="14">
        <v>5435</v>
      </c>
      <c r="L64" s="49">
        <f t="shared" si="4"/>
        <v>22.723091076356948</v>
      </c>
      <c r="M64" s="33">
        <f t="shared" si="5"/>
        <v>1.7587111574006935</v>
      </c>
      <c r="N64" s="34">
        <f t="shared" si="6"/>
        <v>1.4597736343663212</v>
      </c>
    </row>
    <row r="65" spans="1:14" hidden="1" outlineLevel="1" x14ac:dyDescent="0.25">
      <c r="A65" s="36"/>
      <c r="B65" s="50" t="s">
        <v>77</v>
      </c>
      <c r="C65" s="42">
        <f t="shared" si="0"/>
        <v>-6.6907775768535265</v>
      </c>
      <c r="D65" s="48"/>
      <c r="E65" s="20">
        <v>391</v>
      </c>
      <c r="F65" s="14">
        <v>426</v>
      </c>
      <c r="G65" s="49">
        <f t="shared" si="1"/>
        <v>-8.215962441314554</v>
      </c>
      <c r="H65" s="33">
        <f t="shared" si="2"/>
        <v>1.1229178632969559</v>
      </c>
      <c r="I65" s="33">
        <f t="shared" si="3"/>
        <v>1.1426732115554841</v>
      </c>
      <c r="J65" s="20">
        <v>4644</v>
      </c>
      <c r="K65" s="14">
        <v>4977</v>
      </c>
      <c r="L65" s="49">
        <f t="shared" si="4"/>
        <v>-6.6907775768535265</v>
      </c>
      <c r="M65" s="33">
        <f t="shared" si="5"/>
        <v>1.2245059392756852</v>
      </c>
      <c r="N65" s="34">
        <f t="shared" si="6"/>
        <v>1.3367605111759302</v>
      </c>
    </row>
    <row r="66" spans="1:14" hidden="1" outlineLevel="1" x14ac:dyDescent="0.25">
      <c r="A66" s="36"/>
      <c r="B66" s="50" t="s">
        <v>78</v>
      </c>
      <c r="C66" s="42">
        <f t="shared" si="0"/>
        <v>8.8366436967977293</v>
      </c>
      <c r="D66" s="48"/>
      <c r="E66" s="20">
        <v>225</v>
      </c>
      <c r="F66" s="14">
        <v>305</v>
      </c>
      <c r="G66" s="49">
        <f t="shared" si="1"/>
        <v>-26.229508196721312</v>
      </c>
      <c r="H66" s="33">
        <f t="shared" si="2"/>
        <v>0.64618035611717406</v>
      </c>
      <c r="I66" s="33">
        <f t="shared" si="3"/>
        <v>0.81811110217000615</v>
      </c>
      <c r="J66" s="20">
        <v>2685</v>
      </c>
      <c r="K66" s="14">
        <v>2467</v>
      </c>
      <c r="L66" s="49">
        <f t="shared" si="4"/>
        <v>8.8366436967977293</v>
      </c>
      <c r="M66" s="33">
        <f t="shared" si="5"/>
        <v>0.70796693517554155</v>
      </c>
      <c r="N66" s="34">
        <f t="shared" si="6"/>
        <v>0.66260562207575247</v>
      </c>
    </row>
    <row r="67" spans="1:14" hidden="1" outlineLevel="1" x14ac:dyDescent="0.25">
      <c r="A67" s="36"/>
      <c r="B67" s="50" t="s">
        <v>79</v>
      </c>
      <c r="C67" s="42">
        <f t="shared" si="0"/>
        <v>-20.802005012531328</v>
      </c>
      <c r="D67" s="48"/>
      <c r="E67" s="20">
        <v>114</v>
      </c>
      <c r="F67" s="14">
        <v>162</v>
      </c>
      <c r="G67" s="49">
        <f t="shared" si="1"/>
        <v>-29.629629629629626</v>
      </c>
      <c r="H67" s="33">
        <f t="shared" si="2"/>
        <v>0.32739804709936815</v>
      </c>
      <c r="I67" s="33">
        <f t="shared" si="3"/>
        <v>0.43453770016898691</v>
      </c>
      <c r="J67" s="20">
        <v>1580</v>
      </c>
      <c r="K67" s="14">
        <v>1995</v>
      </c>
      <c r="L67" s="49">
        <f t="shared" si="4"/>
        <v>-20.802005012531328</v>
      </c>
      <c r="M67" s="33">
        <f t="shared" si="5"/>
        <v>0.41660624118337269</v>
      </c>
      <c r="N67" s="34">
        <f t="shared" si="6"/>
        <v>0.5358322724122927</v>
      </c>
    </row>
    <row r="68" spans="1:14" hidden="1" outlineLevel="1" x14ac:dyDescent="0.25">
      <c r="A68" s="36"/>
      <c r="B68" s="50" t="s">
        <v>80</v>
      </c>
      <c r="C68" s="42">
        <f t="shared" si="0"/>
        <v>-4.4126786824114355</v>
      </c>
      <c r="D68" s="48"/>
      <c r="E68" s="20">
        <v>48</v>
      </c>
      <c r="F68" s="14">
        <v>175</v>
      </c>
      <c r="G68" s="49">
        <f t="shared" si="1"/>
        <v>-72.571428571428569</v>
      </c>
      <c r="H68" s="33">
        <f t="shared" si="2"/>
        <v>0.13785180930499713</v>
      </c>
      <c r="I68" s="33">
        <f t="shared" si="3"/>
        <v>0.46940800944180677</v>
      </c>
      <c r="J68" s="20">
        <v>1538</v>
      </c>
      <c r="K68" s="14">
        <v>1609</v>
      </c>
      <c r="L68" s="49">
        <f t="shared" si="4"/>
        <v>-4.4126786824114355</v>
      </c>
      <c r="M68" s="33">
        <f t="shared" si="5"/>
        <v>0.4055318980633083</v>
      </c>
      <c r="N68" s="34">
        <f t="shared" si="6"/>
        <v>0.43215745679768375</v>
      </c>
    </row>
    <row r="69" spans="1:14" hidden="1" outlineLevel="1" x14ac:dyDescent="0.25">
      <c r="A69" s="36"/>
      <c r="B69" s="50" t="s">
        <v>81</v>
      </c>
      <c r="C69" s="42">
        <f t="shared" si="0"/>
        <v>-31.661272923408845</v>
      </c>
      <c r="D69" s="48"/>
      <c r="E69" s="20">
        <v>113</v>
      </c>
      <c r="F69" s="14">
        <v>158</v>
      </c>
      <c r="G69" s="49">
        <f t="shared" si="1"/>
        <v>-28.481012658227851</v>
      </c>
      <c r="H69" s="33">
        <f t="shared" si="2"/>
        <v>0.32452613440551409</v>
      </c>
      <c r="I69" s="33">
        <f t="shared" si="3"/>
        <v>0.4238083742388884</v>
      </c>
      <c r="J69" s="20">
        <v>1267</v>
      </c>
      <c r="K69" s="14">
        <v>1854</v>
      </c>
      <c r="L69" s="49">
        <f t="shared" si="4"/>
        <v>-31.661272923408845</v>
      </c>
      <c r="M69" s="33">
        <f t="shared" si="5"/>
        <v>0.33407601745527415</v>
      </c>
      <c r="N69" s="34">
        <f t="shared" si="6"/>
        <v>0.49796142007638633</v>
      </c>
    </row>
    <row r="70" spans="1:14" hidden="1" outlineLevel="1" x14ac:dyDescent="0.25">
      <c r="A70" s="36"/>
      <c r="B70" s="50" t="s">
        <v>82</v>
      </c>
      <c r="C70" s="42">
        <f t="shared" si="0"/>
        <v>-32.897603485838779</v>
      </c>
      <c r="D70" s="48"/>
      <c r="E70" s="20">
        <v>80</v>
      </c>
      <c r="F70" s="14">
        <v>68</v>
      </c>
      <c r="G70" s="49">
        <f t="shared" si="1"/>
        <v>17.647058823529413</v>
      </c>
      <c r="H70" s="33">
        <f t="shared" si="2"/>
        <v>0.22975301550832855</v>
      </c>
      <c r="I70" s="33">
        <f t="shared" si="3"/>
        <v>0.1823985408116735</v>
      </c>
      <c r="J70" s="20">
        <v>924</v>
      </c>
      <c r="K70" s="14">
        <v>1377</v>
      </c>
      <c r="L70" s="49">
        <f t="shared" si="4"/>
        <v>-32.897603485838779</v>
      </c>
      <c r="M70" s="33">
        <f t="shared" si="5"/>
        <v>0.2436355486414154</v>
      </c>
      <c r="N70" s="34">
        <f t="shared" si="6"/>
        <v>0.36984513238683059</v>
      </c>
    </row>
    <row r="71" spans="1:14" hidden="1" outlineLevel="1" x14ac:dyDescent="0.25">
      <c r="A71" s="36"/>
      <c r="B71" s="50" t="s">
        <v>83</v>
      </c>
      <c r="C71" s="42">
        <f t="shared" si="0"/>
        <v>-15.431348724179831</v>
      </c>
      <c r="D71" s="48"/>
      <c r="E71" s="20">
        <v>52</v>
      </c>
      <c r="F71" s="14">
        <v>110</v>
      </c>
      <c r="G71" s="49">
        <f t="shared" si="1"/>
        <v>-52.72727272727272</v>
      </c>
      <c r="H71" s="33">
        <f t="shared" si="2"/>
        <v>0.14933946008041354</v>
      </c>
      <c r="I71" s="33">
        <f t="shared" si="3"/>
        <v>0.29505646307770711</v>
      </c>
      <c r="J71" s="20">
        <v>696</v>
      </c>
      <c r="K71" s="14">
        <v>823</v>
      </c>
      <c r="L71" s="49">
        <f t="shared" si="4"/>
        <v>-15.431348724179831</v>
      </c>
      <c r="M71" s="33">
        <f t="shared" si="5"/>
        <v>0.18351768598963758</v>
      </c>
      <c r="N71" s="34">
        <f t="shared" si="6"/>
        <v>0.22104759909539695</v>
      </c>
    </row>
    <row r="72" spans="1:14" hidden="1" outlineLevel="1" x14ac:dyDescent="0.25">
      <c r="A72" s="36"/>
      <c r="B72" s="50" t="s">
        <v>84</v>
      </c>
      <c r="C72" s="42">
        <f t="shared" si="0"/>
        <v>9</v>
      </c>
      <c r="D72" s="48"/>
      <c r="E72" s="20">
        <v>33</v>
      </c>
      <c r="F72" s="14">
        <v>38</v>
      </c>
      <c r="G72" s="49">
        <f t="shared" si="1"/>
        <v>-13.157894736842104</v>
      </c>
      <c r="H72" s="33">
        <f t="shared" si="2"/>
        <v>9.4773118897185524E-2</v>
      </c>
      <c r="I72" s="33">
        <f t="shared" si="3"/>
        <v>0.10192859633593519</v>
      </c>
      <c r="J72" s="20">
        <v>545</v>
      </c>
      <c r="K72" s="14">
        <v>500</v>
      </c>
      <c r="L72" s="49">
        <f t="shared" si="4"/>
        <v>9</v>
      </c>
      <c r="M72" s="33">
        <f t="shared" si="5"/>
        <v>0.14370278572464437</v>
      </c>
      <c r="N72" s="34">
        <f t="shared" si="6"/>
        <v>0.13429380260959717</v>
      </c>
    </row>
    <row r="73" spans="1:14" hidden="1" outlineLevel="1" x14ac:dyDescent="0.25">
      <c r="A73" s="36"/>
      <c r="B73" s="50" t="s">
        <v>85</v>
      </c>
      <c r="C73" s="42">
        <f t="shared" si="0"/>
        <v>-13.214285714285715</v>
      </c>
      <c r="D73" s="48"/>
      <c r="E73" s="20">
        <v>47</v>
      </c>
      <c r="F73" s="14">
        <v>46</v>
      </c>
      <c r="G73" s="49">
        <f t="shared" si="1"/>
        <v>2.1739130434782608</v>
      </c>
      <c r="H73" s="33">
        <f t="shared" si="2"/>
        <v>0.13497989661114301</v>
      </c>
      <c r="I73" s="33">
        <f t="shared" si="3"/>
        <v>0.12338724819613207</v>
      </c>
      <c r="J73" s="20">
        <v>486</v>
      </c>
      <c r="K73" s="14">
        <v>560</v>
      </c>
      <c r="L73" s="49">
        <f t="shared" si="4"/>
        <v>-13.214285714285715</v>
      </c>
      <c r="M73" s="33">
        <f t="shared" si="5"/>
        <v>0.12814597038931591</v>
      </c>
      <c r="N73" s="34">
        <f t="shared" si="6"/>
        <v>0.15040905892274883</v>
      </c>
    </row>
    <row r="74" spans="1:14" hidden="1" outlineLevel="1" x14ac:dyDescent="0.25">
      <c r="A74" s="36"/>
      <c r="B74" s="50" t="s">
        <v>86</v>
      </c>
      <c r="C74" s="42">
        <f t="shared" ref="C74:C137" si="7">IF(K74=0,"",SUM(((J74-K74)/K74)*100))</f>
        <v>-3.8167938931297711</v>
      </c>
      <c r="D74" s="48"/>
      <c r="E74" s="20">
        <v>9</v>
      </c>
      <c r="F74" s="14">
        <v>9</v>
      </c>
      <c r="G74" s="49">
        <f t="shared" ref="G74:G137" si="8">IF(F74=0,"",SUM(((E74-F74)/F74)*100))</f>
        <v>0</v>
      </c>
      <c r="H74" s="33">
        <f t="shared" ref="H74:H137" si="9">IF(E74=0,"",SUM((E74/CntPeriod)*100))</f>
        <v>2.5847214244686962E-2</v>
      </c>
      <c r="I74" s="33">
        <f t="shared" ref="I74:I137" si="10">IF(F74=0,"",SUM((F74/CntPeriodPrevYear)*100))</f>
        <v>2.4140983342721491E-2</v>
      </c>
      <c r="J74" s="20">
        <v>126</v>
      </c>
      <c r="K74" s="14">
        <v>131</v>
      </c>
      <c r="L74" s="49">
        <f t="shared" ref="L74:L137" si="11">IF(K74=0,"",SUM(((J74-K74)/K74)*100))</f>
        <v>-3.8167938931297711</v>
      </c>
      <c r="M74" s="33">
        <f t="shared" ref="M74:M137" si="12">IF(J74=0,"",SUM((J74/CntYearAck)*100))</f>
        <v>3.3223029360193009E-2</v>
      </c>
      <c r="N74" s="34">
        <f t="shared" ref="N74:N137" si="13">IF(K74=0,"",SUM((K74/CntPrevYearAck)*100))</f>
        <v>3.5184976283714461E-2</v>
      </c>
    </row>
    <row r="75" spans="1:14" hidden="1" outlineLevel="1" x14ac:dyDescent="0.25">
      <c r="A75" s="36"/>
      <c r="B75" s="50" t="s">
        <v>87</v>
      </c>
      <c r="C75" s="42">
        <f t="shared" si="7"/>
        <v>-61.230769230769234</v>
      </c>
      <c r="D75" s="48"/>
      <c r="E75" s="20">
        <v>5</v>
      </c>
      <c r="F75" s="14">
        <v>10</v>
      </c>
      <c r="G75" s="49">
        <f t="shared" si="8"/>
        <v>-50</v>
      </c>
      <c r="H75" s="33">
        <f t="shared" si="9"/>
        <v>1.4359563469270534E-2</v>
      </c>
      <c r="I75" s="33">
        <f t="shared" si="10"/>
        <v>2.6823314825246102E-2</v>
      </c>
      <c r="J75" s="20">
        <v>126</v>
      </c>
      <c r="K75" s="14">
        <v>325</v>
      </c>
      <c r="L75" s="49">
        <f t="shared" si="11"/>
        <v>-61.230769230769234</v>
      </c>
      <c r="M75" s="33">
        <f t="shared" si="12"/>
        <v>3.3223029360193009E-2</v>
      </c>
      <c r="N75" s="34">
        <f t="shared" si="13"/>
        <v>8.7290971696238173E-2</v>
      </c>
    </row>
    <row r="76" spans="1:14" hidden="1" outlineLevel="1" x14ac:dyDescent="0.25">
      <c r="A76" s="36"/>
      <c r="B76" s="50" t="s">
        <v>88</v>
      </c>
      <c r="C76" s="42">
        <f t="shared" si="7"/>
        <v>75.862068965517238</v>
      </c>
      <c r="D76" s="48"/>
      <c r="E76" s="20">
        <v>15</v>
      </c>
      <c r="F76" s="14">
        <v>2</v>
      </c>
      <c r="G76" s="49">
        <f t="shared" si="8"/>
        <v>650</v>
      </c>
      <c r="H76" s="33">
        <f t="shared" si="9"/>
        <v>4.3078690407811607E-2</v>
      </c>
      <c r="I76" s="33">
        <f t="shared" si="10"/>
        <v>5.3646629650492212E-3</v>
      </c>
      <c r="J76" s="20">
        <v>102</v>
      </c>
      <c r="K76" s="14">
        <v>58</v>
      </c>
      <c r="L76" s="49">
        <f t="shared" si="11"/>
        <v>75.862068965517238</v>
      </c>
      <c r="M76" s="33">
        <f t="shared" si="12"/>
        <v>2.6894833291584819E-2</v>
      </c>
      <c r="N76" s="34">
        <f t="shared" si="13"/>
        <v>1.5578081102713272E-2</v>
      </c>
    </row>
    <row r="77" spans="1:14" hidden="1" outlineLevel="1" x14ac:dyDescent="0.25">
      <c r="A77" s="36"/>
      <c r="B77" s="50" t="s">
        <v>89</v>
      </c>
      <c r="C77" s="42">
        <f t="shared" si="7"/>
        <v>30.434782608695656</v>
      </c>
      <c r="D77" s="48"/>
      <c r="E77" s="20">
        <v>0</v>
      </c>
      <c r="F77" s="14">
        <v>0</v>
      </c>
      <c r="G77" s="49" t="str">
        <f t="shared" si="8"/>
        <v/>
      </c>
      <c r="H77" s="33" t="str">
        <f t="shared" si="9"/>
        <v/>
      </c>
      <c r="I77" s="33" t="str">
        <f t="shared" si="10"/>
        <v/>
      </c>
      <c r="J77" s="20">
        <v>30</v>
      </c>
      <c r="K77" s="14">
        <v>23</v>
      </c>
      <c r="L77" s="49">
        <f t="shared" si="11"/>
        <v>30.434782608695656</v>
      </c>
      <c r="M77" s="33">
        <f t="shared" si="12"/>
        <v>7.9102450857602407E-3</v>
      </c>
      <c r="N77" s="34">
        <f t="shared" si="13"/>
        <v>6.1775149200414704E-3</v>
      </c>
    </row>
    <row r="78" spans="1:14" hidden="1" outlineLevel="1" x14ac:dyDescent="0.25">
      <c r="A78" s="36"/>
      <c r="B78" s="50" t="s">
        <v>90</v>
      </c>
      <c r="C78" s="42">
        <f t="shared" si="7"/>
        <v>-100</v>
      </c>
      <c r="D78" s="48"/>
      <c r="E78" s="20">
        <v>0</v>
      </c>
      <c r="F78" s="14">
        <v>0</v>
      </c>
      <c r="G78" s="49" t="str">
        <f t="shared" si="8"/>
        <v/>
      </c>
      <c r="H78" s="33" t="str">
        <f t="shared" si="9"/>
        <v/>
      </c>
      <c r="I78" s="33" t="str">
        <f t="shared" si="10"/>
        <v/>
      </c>
      <c r="J78" s="20">
        <v>0</v>
      </c>
      <c r="K78" s="14">
        <v>12</v>
      </c>
      <c r="L78" s="49">
        <f t="shared" si="11"/>
        <v>-100</v>
      </c>
      <c r="M78" s="33" t="str">
        <f t="shared" si="12"/>
        <v/>
      </c>
      <c r="N78" s="34">
        <f t="shared" si="13"/>
        <v>3.2230512626303318E-3</v>
      </c>
    </row>
    <row r="79" spans="1:14" collapsed="1" x14ac:dyDescent="0.25">
      <c r="A79" s="36" t="s">
        <v>91</v>
      </c>
      <c r="B79" s="1" t="s">
        <v>92</v>
      </c>
      <c r="C79" s="42">
        <f t="shared" si="7"/>
        <v>-9.0150913423351859</v>
      </c>
      <c r="D79" s="48"/>
      <c r="E79" s="20">
        <v>2231</v>
      </c>
      <c r="F79" s="14">
        <v>2735</v>
      </c>
      <c r="G79" s="49">
        <f t="shared" si="8"/>
        <v>-18.427787934186473</v>
      </c>
      <c r="H79" s="33">
        <f t="shared" si="9"/>
        <v>6.4072372199885121</v>
      </c>
      <c r="I79" s="33">
        <f t="shared" si="10"/>
        <v>7.3361766047048098</v>
      </c>
      <c r="J79" s="20">
        <v>20619</v>
      </c>
      <c r="K79" s="14">
        <v>22662</v>
      </c>
      <c r="L79" s="49">
        <f t="shared" si="11"/>
        <v>-9.0150913423351859</v>
      </c>
      <c r="M79" s="33">
        <f t="shared" si="12"/>
        <v>5.4367114474430132</v>
      </c>
      <c r="N79" s="34">
        <f t="shared" si="13"/>
        <v>6.086732309477382</v>
      </c>
    </row>
    <row r="80" spans="1:14" hidden="1" outlineLevel="1" x14ac:dyDescent="0.25">
      <c r="A80" s="36"/>
      <c r="B80" s="50" t="s">
        <v>93</v>
      </c>
      <c r="C80" s="42">
        <f t="shared" si="7"/>
        <v>-16.559139784946236</v>
      </c>
      <c r="D80" s="48"/>
      <c r="E80" s="20">
        <v>427</v>
      </c>
      <c r="F80" s="14">
        <v>523</v>
      </c>
      <c r="G80" s="49">
        <f t="shared" si="8"/>
        <v>-18.355640535372849</v>
      </c>
      <c r="H80" s="33">
        <f t="shared" si="9"/>
        <v>1.2263067202757036</v>
      </c>
      <c r="I80" s="33">
        <f t="shared" si="10"/>
        <v>1.4028593653603711</v>
      </c>
      <c r="J80" s="20">
        <v>4656</v>
      </c>
      <c r="K80" s="14">
        <v>5580</v>
      </c>
      <c r="L80" s="49">
        <f t="shared" si="11"/>
        <v>-16.559139784946236</v>
      </c>
      <c r="M80" s="33">
        <f t="shared" si="12"/>
        <v>1.2276700373099894</v>
      </c>
      <c r="N80" s="34">
        <f t="shared" si="13"/>
        <v>1.4987188371231044</v>
      </c>
    </row>
    <row r="81" spans="1:14" hidden="1" outlineLevel="1" x14ac:dyDescent="0.25">
      <c r="A81" s="36"/>
      <c r="B81" s="50" t="s">
        <v>94</v>
      </c>
      <c r="C81" s="42">
        <f t="shared" si="7"/>
        <v>-21.393384940182969</v>
      </c>
      <c r="D81" s="48"/>
      <c r="E81" s="20">
        <v>665</v>
      </c>
      <c r="F81" s="14">
        <v>549</v>
      </c>
      <c r="G81" s="49">
        <f t="shared" si="8"/>
        <v>21.129326047358834</v>
      </c>
      <c r="H81" s="33">
        <f t="shared" si="9"/>
        <v>1.9098219414129809</v>
      </c>
      <c r="I81" s="33">
        <f t="shared" si="10"/>
        <v>1.4725999839060111</v>
      </c>
      <c r="J81" s="20">
        <v>4468</v>
      </c>
      <c r="K81" s="14">
        <v>5684</v>
      </c>
      <c r="L81" s="49">
        <f t="shared" si="11"/>
        <v>-21.393384940182969</v>
      </c>
      <c r="M81" s="33">
        <f t="shared" si="12"/>
        <v>1.1780991681058919</v>
      </c>
      <c r="N81" s="34">
        <f t="shared" si="13"/>
        <v>1.5266519480659007</v>
      </c>
    </row>
    <row r="82" spans="1:14" hidden="1" outlineLevel="1" x14ac:dyDescent="0.25">
      <c r="A82" s="36"/>
      <c r="B82" s="50" t="s">
        <v>95</v>
      </c>
      <c r="C82" s="42">
        <f t="shared" si="7"/>
        <v>-22.255790533736153</v>
      </c>
      <c r="D82" s="48"/>
      <c r="E82" s="20">
        <v>267</v>
      </c>
      <c r="F82" s="14">
        <v>457</v>
      </c>
      <c r="G82" s="49">
        <f t="shared" si="8"/>
        <v>-41.575492341356671</v>
      </c>
      <c r="H82" s="33">
        <f t="shared" si="9"/>
        <v>0.76680068925904643</v>
      </c>
      <c r="I82" s="33">
        <f t="shared" si="10"/>
        <v>1.2258254875137469</v>
      </c>
      <c r="J82" s="20">
        <v>3088</v>
      </c>
      <c r="K82" s="14">
        <v>3972</v>
      </c>
      <c r="L82" s="49">
        <f t="shared" si="11"/>
        <v>-22.255790533736153</v>
      </c>
      <c r="M82" s="33">
        <f t="shared" si="12"/>
        <v>0.81422789416092078</v>
      </c>
      <c r="N82" s="34">
        <f t="shared" si="13"/>
        <v>1.0668299679306401</v>
      </c>
    </row>
    <row r="83" spans="1:14" hidden="1" outlineLevel="1" x14ac:dyDescent="0.25">
      <c r="A83" s="36"/>
      <c r="B83" s="50" t="s">
        <v>96</v>
      </c>
      <c r="C83" s="42">
        <f t="shared" si="7"/>
        <v>-5.4638588503130334</v>
      </c>
      <c r="D83" s="48"/>
      <c r="E83" s="20">
        <v>122</v>
      </c>
      <c r="F83" s="14">
        <v>286</v>
      </c>
      <c r="G83" s="49">
        <f t="shared" si="8"/>
        <v>-57.342657342657347</v>
      </c>
      <c r="H83" s="33">
        <f t="shared" si="9"/>
        <v>0.35037334865020103</v>
      </c>
      <c r="I83" s="33">
        <f t="shared" si="10"/>
        <v>0.7671468040020385</v>
      </c>
      <c r="J83" s="20">
        <v>1661</v>
      </c>
      <c r="K83" s="14">
        <v>1757</v>
      </c>
      <c r="L83" s="49">
        <f t="shared" si="11"/>
        <v>-5.4638588503130334</v>
      </c>
      <c r="M83" s="33">
        <f t="shared" si="12"/>
        <v>0.43796390291492526</v>
      </c>
      <c r="N83" s="34">
        <f t="shared" si="13"/>
        <v>0.47190842237012443</v>
      </c>
    </row>
    <row r="84" spans="1:14" hidden="1" outlineLevel="1" x14ac:dyDescent="0.25">
      <c r="A84" s="36"/>
      <c r="B84" s="50" t="s">
        <v>97</v>
      </c>
      <c r="C84" s="42">
        <f t="shared" si="7"/>
        <v>-8.1736189402480264</v>
      </c>
      <c r="D84" s="48"/>
      <c r="E84" s="20">
        <v>160</v>
      </c>
      <c r="F84" s="14">
        <v>323</v>
      </c>
      <c r="G84" s="49">
        <f t="shared" si="8"/>
        <v>-50.464396284829725</v>
      </c>
      <c r="H84" s="33">
        <f t="shared" si="9"/>
        <v>0.4595060310166571</v>
      </c>
      <c r="I84" s="33">
        <f t="shared" si="10"/>
        <v>0.86639306885544909</v>
      </c>
      <c r="J84" s="20">
        <v>1629</v>
      </c>
      <c r="K84" s="14">
        <v>1774</v>
      </c>
      <c r="L84" s="49">
        <f t="shared" si="11"/>
        <v>-8.1736189402480264</v>
      </c>
      <c r="M84" s="33">
        <f t="shared" si="12"/>
        <v>0.42952630815678106</v>
      </c>
      <c r="N84" s="34">
        <f t="shared" si="13"/>
        <v>0.47647441165885074</v>
      </c>
    </row>
    <row r="85" spans="1:14" hidden="1" outlineLevel="1" x14ac:dyDescent="0.25">
      <c r="A85" s="36"/>
      <c r="B85" s="50" t="s">
        <v>98</v>
      </c>
      <c r="C85" s="42">
        <f t="shared" si="7"/>
        <v>46.834061135371179</v>
      </c>
      <c r="D85" s="48"/>
      <c r="E85" s="20">
        <v>225</v>
      </c>
      <c r="F85" s="14">
        <v>123</v>
      </c>
      <c r="G85" s="49">
        <f t="shared" si="8"/>
        <v>82.926829268292678</v>
      </c>
      <c r="H85" s="33">
        <f t="shared" si="9"/>
        <v>0.64618035611717406</v>
      </c>
      <c r="I85" s="33">
        <f t="shared" si="10"/>
        <v>0.32992677235052709</v>
      </c>
      <c r="J85" s="20">
        <v>1345</v>
      </c>
      <c r="K85" s="14">
        <v>916</v>
      </c>
      <c r="L85" s="49">
        <f t="shared" si="11"/>
        <v>46.834061135371179</v>
      </c>
      <c r="M85" s="33">
        <f t="shared" si="12"/>
        <v>0.35464265467825079</v>
      </c>
      <c r="N85" s="34">
        <f t="shared" si="13"/>
        <v>0.24602624638078202</v>
      </c>
    </row>
    <row r="86" spans="1:14" hidden="1" outlineLevel="1" x14ac:dyDescent="0.25">
      <c r="A86" s="36"/>
      <c r="B86" s="50" t="s">
        <v>99</v>
      </c>
      <c r="C86" s="42">
        <f t="shared" si="7"/>
        <v>861.6541353383459</v>
      </c>
      <c r="D86" s="48"/>
      <c r="E86" s="20">
        <v>113</v>
      </c>
      <c r="F86" s="14">
        <v>73</v>
      </c>
      <c r="G86" s="49">
        <f t="shared" si="8"/>
        <v>54.794520547945204</v>
      </c>
      <c r="H86" s="33">
        <f t="shared" si="9"/>
        <v>0.32452613440551409</v>
      </c>
      <c r="I86" s="33">
        <f t="shared" si="10"/>
        <v>0.19581019822429657</v>
      </c>
      <c r="J86" s="20">
        <v>1279</v>
      </c>
      <c r="K86" s="14">
        <v>133</v>
      </c>
      <c r="L86" s="49">
        <f t="shared" si="11"/>
        <v>861.6541353383459</v>
      </c>
      <c r="M86" s="33">
        <f t="shared" si="12"/>
        <v>0.33724011548957827</v>
      </c>
      <c r="N86" s="34">
        <f t="shared" si="13"/>
        <v>3.5722151494152851E-2</v>
      </c>
    </row>
    <row r="87" spans="1:14" hidden="1" outlineLevel="1" x14ac:dyDescent="0.25">
      <c r="A87" s="36"/>
      <c r="B87" s="50" t="s">
        <v>100</v>
      </c>
      <c r="C87" s="42">
        <f t="shared" si="7"/>
        <v>-20.26936026936027</v>
      </c>
      <c r="D87" s="48"/>
      <c r="E87" s="20">
        <v>123</v>
      </c>
      <c r="F87" s="14">
        <v>231</v>
      </c>
      <c r="G87" s="49">
        <f t="shared" si="8"/>
        <v>-46.753246753246749</v>
      </c>
      <c r="H87" s="33">
        <f t="shared" si="9"/>
        <v>0.35324526134405515</v>
      </c>
      <c r="I87" s="33">
        <f t="shared" si="10"/>
        <v>0.61961857246318497</v>
      </c>
      <c r="J87" s="20">
        <v>1184</v>
      </c>
      <c r="K87" s="14">
        <v>1485</v>
      </c>
      <c r="L87" s="49">
        <f t="shared" si="11"/>
        <v>-20.26936026936027</v>
      </c>
      <c r="M87" s="33">
        <f t="shared" si="12"/>
        <v>0.31219100605133748</v>
      </c>
      <c r="N87" s="34">
        <f t="shared" si="13"/>
        <v>0.39885259375050358</v>
      </c>
    </row>
    <row r="88" spans="1:14" hidden="1" outlineLevel="1" x14ac:dyDescent="0.25">
      <c r="A88" s="36"/>
      <c r="B88" s="50" t="s">
        <v>101</v>
      </c>
      <c r="C88" s="42">
        <f t="shared" si="7"/>
        <v>-5.3855569155446759</v>
      </c>
      <c r="D88" s="48"/>
      <c r="E88" s="20">
        <v>83</v>
      </c>
      <c r="F88" s="14">
        <v>115</v>
      </c>
      <c r="G88" s="49">
        <f t="shared" si="8"/>
        <v>-27.826086956521738</v>
      </c>
      <c r="H88" s="33">
        <f t="shared" si="9"/>
        <v>0.23836875358989087</v>
      </c>
      <c r="I88" s="33">
        <f t="shared" si="10"/>
        <v>0.30846812049033018</v>
      </c>
      <c r="J88" s="20">
        <v>773</v>
      </c>
      <c r="K88" s="14">
        <v>817</v>
      </c>
      <c r="L88" s="49">
        <f t="shared" si="11"/>
        <v>-5.3855569155446759</v>
      </c>
      <c r="M88" s="33">
        <f t="shared" si="12"/>
        <v>0.20382064837642222</v>
      </c>
      <c r="N88" s="34">
        <f t="shared" si="13"/>
        <v>0.21943607346408175</v>
      </c>
    </row>
    <row r="89" spans="1:14" hidden="1" outlineLevel="1" x14ac:dyDescent="0.25">
      <c r="A89" s="36"/>
      <c r="B89" s="50" t="s">
        <v>102</v>
      </c>
      <c r="C89" s="42">
        <f t="shared" si="7"/>
        <v>-4.6728971962616823</v>
      </c>
      <c r="D89" s="48"/>
      <c r="E89" s="20">
        <v>19</v>
      </c>
      <c r="F89" s="14">
        <v>16</v>
      </c>
      <c r="G89" s="49">
        <f t="shared" si="8"/>
        <v>18.75</v>
      </c>
      <c r="H89" s="33">
        <f t="shared" si="9"/>
        <v>5.4566341183228034E-2</v>
      </c>
      <c r="I89" s="33">
        <f t="shared" si="10"/>
        <v>4.2917303720393769E-2</v>
      </c>
      <c r="J89" s="20">
        <v>204</v>
      </c>
      <c r="K89" s="14">
        <v>214</v>
      </c>
      <c r="L89" s="49">
        <f t="shared" si="11"/>
        <v>-4.6728971962616823</v>
      </c>
      <c r="M89" s="33">
        <f t="shared" si="12"/>
        <v>5.3789666583169637E-2</v>
      </c>
      <c r="N89" s="34">
        <f t="shared" si="13"/>
        <v>5.7477747516907589E-2</v>
      </c>
    </row>
    <row r="90" spans="1:14" hidden="1" outlineLevel="1" x14ac:dyDescent="0.25">
      <c r="A90" s="36"/>
      <c r="B90" s="50" t="s">
        <v>103</v>
      </c>
      <c r="C90" s="42">
        <f t="shared" si="7"/>
        <v>38.461538461538467</v>
      </c>
      <c r="D90" s="48"/>
      <c r="E90" s="20">
        <v>7</v>
      </c>
      <c r="F90" s="14">
        <v>20</v>
      </c>
      <c r="G90" s="49">
        <f t="shared" si="8"/>
        <v>-65</v>
      </c>
      <c r="H90" s="33">
        <f t="shared" si="9"/>
        <v>2.0103388856978748E-2</v>
      </c>
      <c r="I90" s="33">
        <f t="shared" si="10"/>
        <v>5.3646629650492203E-2</v>
      </c>
      <c r="J90" s="20">
        <v>162</v>
      </c>
      <c r="K90" s="14">
        <v>117</v>
      </c>
      <c r="L90" s="49">
        <f t="shared" si="11"/>
        <v>38.461538461538467</v>
      </c>
      <c r="M90" s="33">
        <f t="shared" si="12"/>
        <v>4.2715323463105297E-2</v>
      </c>
      <c r="N90" s="34">
        <f t="shared" si="13"/>
        <v>3.142474981064574E-2</v>
      </c>
    </row>
    <row r="91" spans="1:14" hidden="1" outlineLevel="1" x14ac:dyDescent="0.25">
      <c r="A91" s="36"/>
      <c r="B91" s="50" t="s">
        <v>104</v>
      </c>
      <c r="C91" s="42">
        <f t="shared" si="7"/>
        <v>-5.5555555555555554</v>
      </c>
      <c r="D91" s="48"/>
      <c r="E91" s="20">
        <v>3</v>
      </c>
      <c r="F91" s="14">
        <v>4</v>
      </c>
      <c r="G91" s="49">
        <f t="shared" si="8"/>
        <v>-25</v>
      </c>
      <c r="H91" s="33">
        <f t="shared" si="9"/>
        <v>8.6157380815623207E-3</v>
      </c>
      <c r="I91" s="33">
        <f t="shared" si="10"/>
        <v>1.0729325930098442E-2</v>
      </c>
      <c r="J91" s="20">
        <v>51</v>
      </c>
      <c r="K91" s="14">
        <v>54</v>
      </c>
      <c r="L91" s="49">
        <f t="shared" si="11"/>
        <v>-5.5555555555555554</v>
      </c>
      <c r="M91" s="33">
        <f t="shared" si="12"/>
        <v>1.3447416645792409E-2</v>
      </c>
      <c r="N91" s="34">
        <f t="shared" si="13"/>
        <v>1.4503730681836495E-2</v>
      </c>
    </row>
    <row r="92" spans="1:14" hidden="1" outlineLevel="1" x14ac:dyDescent="0.25">
      <c r="A92" s="36"/>
      <c r="B92" s="50" t="s">
        <v>105</v>
      </c>
      <c r="C92" s="42">
        <f t="shared" si="7"/>
        <v>216.66666666666666</v>
      </c>
      <c r="D92" s="48"/>
      <c r="E92" s="20">
        <v>3</v>
      </c>
      <c r="F92" s="14">
        <v>9</v>
      </c>
      <c r="G92" s="49">
        <f t="shared" si="8"/>
        <v>-66.666666666666657</v>
      </c>
      <c r="H92" s="33">
        <f t="shared" si="9"/>
        <v>8.6157380815623207E-3</v>
      </c>
      <c r="I92" s="33">
        <f t="shared" si="10"/>
        <v>2.4140983342721491E-2</v>
      </c>
      <c r="J92" s="20">
        <v>38</v>
      </c>
      <c r="K92" s="14">
        <v>12</v>
      </c>
      <c r="L92" s="49">
        <f t="shared" si="11"/>
        <v>216.66666666666666</v>
      </c>
      <c r="M92" s="33">
        <f t="shared" si="12"/>
        <v>1.0019643775296305E-2</v>
      </c>
      <c r="N92" s="34">
        <f t="shared" si="13"/>
        <v>3.2230512626303318E-3</v>
      </c>
    </row>
    <row r="93" spans="1:14" hidden="1" outlineLevel="1" x14ac:dyDescent="0.25">
      <c r="A93" s="36"/>
      <c r="B93" s="50" t="s">
        <v>106</v>
      </c>
      <c r="C93" s="42">
        <f t="shared" si="7"/>
        <v>-73.394495412844037</v>
      </c>
      <c r="D93" s="48"/>
      <c r="E93" s="20">
        <v>11</v>
      </c>
      <c r="F93" s="14">
        <v>1</v>
      </c>
      <c r="G93" s="49">
        <f t="shared" si="8"/>
        <v>1000</v>
      </c>
      <c r="H93" s="33">
        <f t="shared" si="9"/>
        <v>3.1591039632395179E-2</v>
      </c>
      <c r="I93" s="33">
        <f t="shared" si="10"/>
        <v>2.6823314825246106E-3</v>
      </c>
      <c r="J93" s="20">
        <v>29</v>
      </c>
      <c r="K93" s="14">
        <v>109</v>
      </c>
      <c r="L93" s="49">
        <f t="shared" si="11"/>
        <v>-73.394495412844037</v>
      </c>
      <c r="M93" s="33">
        <f t="shared" si="12"/>
        <v>7.6465702495682316E-3</v>
      </c>
      <c r="N93" s="34">
        <f t="shared" si="13"/>
        <v>2.9276048968892184E-2</v>
      </c>
    </row>
    <row r="94" spans="1:14" hidden="1" outlineLevel="1" x14ac:dyDescent="0.25">
      <c r="A94" s="36"/>
      <c r="B94" s="50" t="s">
        <v>107</v>
      </c>
      <c r="C94" s="42">
        <f t="shared" si="7"/>
        <v>11.111111111111111</v>
      </c>
      <c r="D94" s="48"/>
      <c r="E94" s="20">
        <v>1</v>
      </c>
      <c r="F94" s="14">
        <v>3</v>
      </c>
      <c r="G94" s="49">
        <f t="shared" si="8"/>
        <v>-66.666666666666657</v>
      </c>
      <c r="H94" s="33">
        <f t="shared" si="9"/>
        <v>2.8719126938541069E-3</v>
      </c>
      <c r="I94" s="33">
        <f t="shared" si="10"/>
        <v>8.0469944475738305E-3</v>
      </c>
      <c r="J94" s="20">
        <v>20</v>
      </c>
      <c r="K94" s="14">
        <v>18</v>
      </c>
      <c r="L94" s="49">
        <f t="shared" si="11"/>
        <v>11.111111111111111</v>
      </c>
      <c r="M94" s="33">
        <f t="shared" si="12"/>
        <v>5.2734967238401605E-3</v>
      </c>
      <c r="N94" s="34">
        <f t="shared" si="13"/>
        <v>4.8345768939454985E-3</v>
      </c>
    </row>
    <row r="95" spans="1:14" hidden="1" outlineLevel="1" x14ac:dyDescent="0.25">
      <c r="A95" s="36"/>
      <c r="B95" s="50" t="s">
        <v>108</v>
      </c>
      <c r="C95" s="42">
        <f t="shared" si="7"/>
        <v>6.666666666666667</v>
      </c>
      <c r="D95" s="48"/>
      <c r="E95" s="20">
        <v>2</v>
      </c>
      <c r="F95" s="14">
        <v>0</v>
      </c>
      <c r="G95" s="49" t="str">
        <f t="shared" si="8"/>
        <v/>
      </c>
      <c r="H95" s="33">
        <f t="shared" si="9"/>
        <v>5.7438253877082138E-3</v>
      </c>
      <c r="I95" s="33" t="str">
        <f t="shared" si="10"/>
        <v/>
      </c>
      <c r="J95" s="20">
        <v>16</v>
      </c>
      <c r="K95" s="14">
        <v>15</v>
      </c>
      <c r="L95" s="49">
        <f t="shared" si="11"/>
        <v>6.666666666666667</v>
      </c>
      <c r="M95" s="33">
        <f t="shared" si="12"/>
        <v>4.2187973790721285E-3</v>
      </c>
      <c r="N95" s="34">
        <f t="shared" si="13"/>
        <v>4.0288140782879156E-3</v>
      </c>
    </row>
    <row r="96" spans="1:14" hidden="1" outlineLevel="1" x14ac:dyDescent="0.25">
      <c r="A96" s="36"/>
      <c r="B96" s="50" t="s">
        <v>109</v>
      </c>
      <c r="C96" s="42">
        <f t="shared" si="7"/>
        <v>220.00000000000003</v>
      </c>
      <c r="D96" s="48"/>
      <c r="E96" s="20">
        <v>0</v>
      </c>
      <c r="F96" s="14">
        <v>2</v>
      </c>
      <c r="G96" s="49">
        <f t="shared" si="8"/>
        <v>-100</v>
      </c>
      <c r="H96" s="33" t="str">
        <f t="shared" si="9"/>
        <v/>
      </c>
      <c r="I96" s="33">
        <f t="shared" si="10"/>
        <v>5.3646629650492212E-3</v>
      </c>
      <c r="J96" s="20">
        <v>16</v>
      </c>
      <c r="K96" s="14">
        <v>5</v>
      </c>
      <c r="L96" s="49">
        <f t="shared" si="11"/>
        <v>220.00000000000003</v>
      </c>
      <c r="M96" s="33">
        <f t="shared" si="12"/>
        <v>4.2187973790721285E-3</v>
      </c>
      <c r="N96" s="34">
        <f t="shared" si="13"/>
        <v>1.3429380260959716E-3</v>
      </c>
    </row>
    <row r="97" spans="1:14" collapsed="1" x14ac:dyDescent="0.25">
      <c r="A97" s="36" t="s">
        <v>110</v>
      </c>
      <c r="B97" s="1" t="s">
        <v>111</v>
      </c>
      <c r="C97" s="42">
        <f t="shared" si="7"/>
        <v>15.494117647058825</v>
      </c>
      <c r="D97" s="48"/>
      <c r="E97" s="20">
        <v>1587</v>
      </c>
      <c r="F97" s="14">
        <v>1538</v>
      </c>
      <c r="G97" s="49">
        <f t="shared" si="8"/>
        <v>3.1859557867360206</v>
      </c>
      <c r="H97" s="33">
        <f t="shared" si="9"/>
        <v>4.5577254451464677</v>
      </c>
      <c r="I97" s="33">
        <f t="shared" si="10"/>
        <v>4.1254258201228504</v>
      </c>
      <c r="J97" s="20">
        <v>19634</v>
      </c>
      <c r="K97" s="14">
        <v>17000</v>
      </c>
      <c r="L97" s="49">
        <f t="shared" si="11"/>
        <v>15.494117647058825</v>
      </c>
      <c r="M97" s="33">
        <f t="shared" si="12"/>
        <v>5.1769917337938853</v>
      </c>
      <c r="N97" s="34">
        <f t="shared" si="13"/>
        <v>4.5659892887263043</v>
      </c>
    </row>
    <row r="98" spans="1:14" hidden="1" outlineLevel="1" x14ac:dyDescent="0.25">
      <c r="A98" s="36"/>
      <c r="B98" s="50" t="s">
        <v>112</v>
      </c>
      <c r="C98" s="42">
        <f t="shared" si="7"/>
        <v>33.453931500241197</v>
      </c>
      <c r="D98" s="48"/>
      <c r="E98" s="20">
        <v>407</v>
      </c>
      <c r="F98" s="14">
        <v>492</v>
      </c>
      <c r="G98" s="49">
        <f t="shared" si="8"/>
        <v>-17.276422764227643</v>
      </c>
      <c r="H98" s="33">
        <f t="shared" si="9"/>
        <v>1.1688684663986215</v>
      </c>
      <c r="I98" s="33">
        <f t="shared" si="10"/>
        <v>1.3197070894021083</v>
      </c>
      <c r="J98" s="20">
        <v>5533</v>
      </c>
      <c r="K98" s="14">
        <v>4146</v>
      </c>
      <c r="L98" s="49">
        <f t="shared" si="11"/>
        <v>33.453931500241197</v>
      </c>
      <c r="M98" s="33">
        <f t="shared" si="12"/>
        <v>1.4589128686503803</v>
      </c>
      <c r="N98" s="34">
        <f t="shared" si="13"/>
        <v>1.1135642112387798</v>
      </c>
    </row>
    <row r="99" spans="1:14" hidden="1" outlineLevel="1" x14ac:dyDescent="0.25">
      <c r="A99" s="36"/>
      <c r="B99" s="50" t="s">
        <v>113</v>
      </c>
      <c r="C99" s="42">
        <f t="shared" si="7"/>
        <v>0.46040515653775327</v>
      </c>
      <c r="D99" s="48"/>
      <c r="E99" s="20">
        <v>271</v>
      </c>
      <c r="F99" s="14">
        <v>264</v>
      </c>
      <c r="G99" s="49">
        <f t="shared" si="8"/>
        <v>2.6515151515151514</v>
      </c>
      <c r="H99" s="33">
        <f t="shared" si="9"/>
        <v>0.77828834003446301</v>
      </c>
      <c r="I99" s="33">
        <f t="shared" si="10"/>
        <v>0.70813551138649711</v>
      </c>
      <c r="J99" s="20">
        <v>3273</v>
      </c>
      <c r="K99" s="14">
        <v>3258</v>
      </c>
      <c r="L99" s="49">
        <f t="shared" si="11"/>
        <v>0.46040515653775327</v>
      </c>
      <c r="M99" s="33">
        <f t="shared" si="12"/>
        <v>0.86300773885644222</v>
      </c>
      <c r="N99" s="34">
        <f t="shared" si="13"/>
        <v>0.87505841780413518</v>
      </c>
    </row>
    <row r="100" spans="1:14" hidden="1" outlineLevel="1" x14ac:dyDescent="0.25">
      <c r="A100" s="36"/>
      <c r="B100" s="50" t="s">
        <v>114</v>
      </c>
      <c r="C100" s="42">
        <f t="shared" si="7"/>
        <v>76.360444704505554</v>
      </c>
      <c r="D100" s="48"/>
      <c r="E100" s="20">
        <v>216</v>
      </c>
      <c r="F100" s="14">
        <v>170</v>
      </c>
      <c r="G100" s="49">
        <f t="shared" si="8"/>
        <v>27.058823529411764</v>
      </c>
      <c r="H100" s="33">
        <f t="shared" si="9"/>
        <v>0.62033314187248711</v>
      </c>
      <c r="I100" s="33">
        <f t="shared" si="10"/>
        <v>0.45599635202918376</v>
      </c>
      <c r="J100" s="20">
        <v>3014</v>
      </c>
      <c r="K100" s="14">
        <v>1709</v>
      </c>
      <c r="L100" s="49">
        <f t="shared" si="11"/>
        <v>76.360444704505554</v>
      </c>
      <c r="M100" s="33">
        <f t="shared" si="12"/>
        <v>0.79471595628271219</v>
      </c>
      <c r="N100" s="34">
        <f t="shared" si="13"/>
        <v>0.45901621731960313</v>
      </c>
    </row>
    <row r="101" spans="1:14" hidden="1" outlineLevel="1" x14ac:dyDescent="0.25">
      <c r="A101" s="36"/>
      <c r="B101" s="50" t="s">
        <v>115</v>
      </c>
      <c r="C101" s="42">
        <f t="shared" si="7"/>
        <v>27.628635346756152</v>
      </c>
      <c r="D101" s="48"/>
      <c r="E101" s="20">
        <v>157</v>
      </c>
      <c r="F101" s="14">
        <v>134</v>
      </c>
      <c r="G101" s="49">
        <f t="shared" si="8"/>
        <v>17.164179104477611</v>
      </c>
      <c r="H101" s="33">
        <f t="shared" si="9"/>
        <v>0.45089029293509481</v>
      </c>
      <c r="I101" s="33">
        <f t="shared" si="10"/>
        <v>0.35943241865829784</v>
      </c>
      <c r="J101" s="20">
        <v>2282</v>
      </c>
      <c r="K101" s="14">
        <v>1788</v>
      </c>
      <c r="L101" s="49">
        <f t="shared" si="11"/>
        <v>27.628635346756152</v>
      </c>
      <c r="M101" s="33">
        <f t="shared" si="12"/>
        <v>0.60170597619016231</v>
      </c>
      <c r="N101" s="34">
        <f t="shared" si="13"/>
        <v>0.48023463813191947</v>
      </c>
    </row>
    <row r="102" spans="1:14" hidden="1" outlineLevel="1" x14ac:dyDescent="0.25">
      <c r="A102" s="36"/>
      <c r="B102" s="50" t="s">
        <v>116</v>
      </c>
      <c r="C102" s="42">
        <f t="shared" si="7"/>
        <v>-13.832306963524395</v>
      </c>
      <c r="D102" s="48"/>
      <c r="E102" s="20">
        <v>198</v>
      </c>
      <c r="F102" s="14">
        <v>124</v>
      </c>
      <c r="G102" s="49">
        <f t="shared" si="8"/>
        <v>59.677419354838712</v>
      </c>
      <c r="H102" s="33">
        <f t="shared" si="9"/>
        <v>0.56863871338311311</v>
      </c>
      <c r="I102" s="33">
        <f t="shared" si="10"/>
        <v>0.3326091038330517</v>
      </c>
      <c r="J102" s="20">
        <v>1819</v>
      </c>
      <c r="K102" s="14">
        <v>2111</v>
      </c>
      <c r="L102" s="49">
        <f t="shared" si="11"/>
        <v>-13.832306963524395</v>
      </c>
      <c r="M102" s="33">
        <f t="shared" si="12"/>
        <v>0.47962452703326253</v>
      </c>
      <c r="N102" s="34">
        <f t="shared" si="13"/>
        <v>0.56698843461771931</v>
      </c>
    </row>
    <row r="103" spans="1:14" hidden="1" outlineLevel="1" x14ac:dyDescent="0.25">
      <c r="A103" s="36"/>
      <c r="B103" s="50" t="s">
        <v>117</v>
      </c>
      <c r="C103" s="42">
        <f t="shared" si="7"/>
        <v>-20.198019801980198</v>
      </c>
      <c r="D103" s="48"/>
      <c r="E103" s="20">
        <v>102</v>
      </c>
      <c r="F103" s="14">
        <v>72</v>
      </c>
      <c r="G103" s="49">
        <f t="shared" si="8"/>
        <v>41.666666666666671</v>
      </c>
      <c r="H103" s="33">
        <f t="shared" si="9"/>
        <v>0.29293509477311891</v>
      </c>
      <c r="I103" s="33">
        <f t="shared" si="10"/>
        <v>0.19312786674177193</v>
      </c>
      <c r="J103" s="20">
        <v>806</v>
      </c>
      <c r="K103" s="14">
        <v>1010</v>
      </c>
      <c r="L103" s="49">
        <f t="shared" si="11"/>
        <v>-20.198019801980198</v>
      </c>
      <c r="M103" s="33">
        <f t="shared" si="12"/>
        <v>0.21252191797075845</v>
      </c>
      <c r="N103" s="34">
        <f t="shared" si="13"/>
        <v>0.27127348127138629</v>
      </c>
    </row>
    <row r="104" spans="1:14" hidden="1" outlineLevel="1" x14ac:dyDescent="0.25">
      <c r="A104" s="36"/>
      <c r="B104" s="50" t="s">
        <v>118</v>
      </c>
      <c r="C104" s="42">
        <f t="shared" si="7"/>
        <v>5.32724505327245</v>
      </c>
      <c r="D104" s="48"/>
      <c r="E104" s="20">
        <v>70</v>
      </c>
      <c r="F104" s="14">
        <v>57</v>
      </c>
      <c r="G104" s="49">
        <f t="shared" si="8"/>
        <v>22.807017543859647</v>
      </c>
      <c r="H104" s="33">
        <f t="shared" si="9"/>
        <v>0.20103388856978749</v>
      </c>
      <c r="I104" s="33">
        <f t="shared" si="10"/>
        <v>0.15289289450390278</v>
      </c>
      <c r="J104" s="20">
        <v>692</v>
      </c>
      <c r="K104" s="14">
        <v>657</v>
      </c>
      <c r="L104" s="49">
        <f t="shared" si="11"/>
        <v>5.32724505327245</v>
      </c>
      <c r="M104" s="33">
        <f t="shared" si="12"/>
        <v>0.18246298664486954</v>
      </c>
      <c r="N104" s="34">
        <f t="shared" si="13"/>
        <v>0.17646205662901068</v>
      </c>
    </row>
    <row r="105" spans="1:14" hidden="1" outlineLevel="1" x14ac:dyDescent="0.25">
      <c r="A105" s="36"/>
      <c r="B105" s="50" t="s">
        <v>119</v>
      </c>
      <c r="C105" s="42">
        <f t="shared" si="7"/>
        <v>-20.37974683544304</v>
      </c>
      <c r="D105" s="48"/>
      <c r="E105" s="20">
        <v>68</v>
      </c>
      <c r="F105" s="14">
        <v>63</v>
      </c>
      <c r="G105" s="49">
        <f t="shared" si="8"/>
        <v>7.9365079365079358</v>
      </c>
      <c r="H105" s="33">
        <f t="shared" si="9"/>
        <v>0.19529006318207925</v>
      </c>
      <c r="I105" s="33">
        <f t="shared" si="10"/>
        <v>0.16898688339905044</v>
      </c>
      <c r="J105" s="20">
        <v>629</v>
      </c>
      <c r="K105" s="14">
        <v>790</v>
      </c>
      <c r="L105" s="49">
        <f t="shared" si="11"/>
        <v>-20.37974683544304</v>
      </c>
      <c r="M105" s="33">
        <f t="shared" si="12"/>
        <v>0.16585147196477304</v>
      </c>
      <c r="N105" s="34">
        <f t="shared" si="13"/>
        <v>0.21218420812316352</v>
      </c>
    </row>
    <row r="106" spans="1:14" hidden="1" outlineLevel="1" x14ac:dyDescent="0.25">
      <c r="A106" s="36"/>
      <c r="B106" s="50" t="s">
        <v>120</v>
      </c>
      <c r="C106" s="42">
        <f t="shared" si="7"/>
        <v>-17.310252996005325</v>
      </c>
      <c r="D106" s="48"/>
      <c r="E106" s="20">
        <v>37</v>
      </c>
      <c r="F106" s="14">
        <v>73</v>
      </c>
      <c r="G106" s="49">
        <f t="shared" si="8"/>
        <v>-49.315068493150683</v>
      </c>
      <c r="H106" s="33">
        <f t="shared" si="9"/>
        <v>0.10626076967260195</v>
      </c>
      <c r="I106" s="33">
        <f t="shared" si="10"/>
        <v>0.19581019822429657</v>
      </c>
      <c r="J106" s="20">
        <v>621</v>
      </c>
      <c r="K106" s="14">
        <v>751</v>
      </c>
      <c r="L106" s="49">
        <f t="shared" si="11"/>
        <v>-17.310252996005325</v>
      </c>
      <c r="M106" s="33">
        <f t="shared" si="12"/>
        <v>0.16374207327523699</v>
      </c>
      <c r="N106" s="34">
        <f t="shared" si="13"/>
        <v>0.20170929151961497</v>
      </c>
    </row>
    <row r="107" spans="1:14" hidden="1" outlineLevel="1" x14ac:dyDescent="0.25">
      <c r="A107" s="36"/>
      <c r="B107" s="50" t="s">
        <v>121</v>
      </c>
      <c r="C107" s="42">
        <f t="shared" si="7"/>
        <v>2.8571428571428572</v>
      </c>
      <c r="D107" s="48"/>
      <c r="E107" s="20">
        <v>9</v>
      </c>
      <c r="F107" s="14">
        <v>13</v>
      </c>
      <c r="G107" s="49">
        <f t="shared" si="8"/>
        <v>-30.76923076923077</v>
      </c>
      <c r="H107" s="33">
        <f t="shared" si="9"/>
        <v>2.5847214244686962E-2</v>
      </c>
      <c r="I107" s="33">
        <f t="shared" si="10"/>
        <v>3.4870309272819935E-2</v>
      </c>
      <c r="J107" s="20">
        <v>216</v>
      </c>
      <c r="K107" s="14">
        <v>210</v>
      </c>
      <c r="L107" s="49">
        <f t="shared" si="11"/>
        <v>2.8571428571428572</v>
      </c>
      <c r="M107" s="33">
        <f t="shared" si="12"/>
        <v>5.6953764617473736E-2</v>
      </c>
      <c r="N107" s="34">
        <f t="shared" si="13"/>
        <v>5.6403397096030816E-2</v>
      </c>
    </row>
    <row r="108" spans="1:14" hidden="1" outlineLevel="1" x14ac:dyDescent="0.25">
      <c r="A108" s="36"/>
      <c r="B108" s="50" t="s">
        <v>122</v>
      </c>
      <c r="C108" s="42">
        <f t="shared" si="7"/>
        <v>17.763157894736842</v>
      </c>
      <c r="D108" s="48"/>
      <c r="E108" s="20">
        <v>5</v>
      </c>
      <c r="F108" s="14">
        <v>20</v>
      </c>
      <c r="G108" s="49">
        <f t="shared" si="8"/>
        <v>-75</v>
      </c>
      <c r="H108" s="33">
        <f t="shared" si="9"/>
        <v>1.4359563469270534E-2</v>
      </c>
      <c r="I108" s="33">
        <f t="shared" si="10"/>
        <v>5.3646629650492203E-2</v>
      </c>
      <c r="J108" s="20">
        <v>179</v>
      </c>
      <c r="K108" s="14">
        <v>152</v>
      </c>
      <c r="L108" s="49">
        <f t="shared" si="11"/>
        <v>17.763157894736842</v>
      </c>
      <c r="M108" s="33">
        <f t="shared" si="12"/>
        <v>4.7197795678369438E-2</v>
      </c>
      <c r="N108" s="34">
        <f t="shared" si="13"/>
        <v>4.082531599331754E-2</v>
      </c>
    </row>
    <row r="109" spans="1:14" hidden="1" outlineLevel="1" x14ac:dyDescent="0.25">
      <c r="A109" s="36"/>
      <c r="B109" s="50" t="s">
        <v>123</v>
      </c>
      <c r="C109" s="42">
        <f t="shared" si="7"/>
        <v>74.444444444444443</v>
      </c>
      <c r="D109" s="48"/>
      <c r="E109" s="20">
        <v>10</v>
      </c>
      <c r="F109" s="14">
        <v>20</v>
      </c>
      <c r="G109" s="49">
        <f t="shared" si="8"/>
        <v>-50</v>
      </c>
      <c r="H109" s="33">
        <f t="shared" si="9"/>
        <v>2.8719126938541069E-2</v>
      </c>
      <c r="I109" s="33">
        <f t="shared" si="10"/>
        <v>5.3646629650492203E-2</v>
      </c>
      <c r="J109" s="20">
        <v>157</v>
      </c>
      <c r="K109" s="14">
        <v>90</v>
      </c>
      <c r="L109" s="49">
        <f t="shared" si="11"/>
        <v>74.444444444444443</v>
      </c>
      <c r="M109" s="33">
        <f t="shared" si="12"/>
        <v>4.1396949282145254E-2</v>
      </c>
      <c r="N109" s="34">
        <f t="shared" si="13"/>
        <v>2.4172884469727492E-2</v>
      </c>
    </row>
    <row r="110" spans="1:14" hidden="1" outlineLevel="1" x14ac:dyDescent="0.25">
      <c r="A110" s="36"/>
      <c r="B110" s="50" t="s">
        <v>124</v>
      </c>
      <c r="C110" s="42">
        <f t="shared" si="7"/>
        <v>611.11111111111109</v>
      </c>
      <c r="D110" s="48"/>
      <c r="E110" s="20">
        <v>5</v>
      </c>
      <c r="F110" s="14">
        <v>13</v>
      </c>
      <c r="G110" s="49">
        <f t="shared" si="8"/>
        <v>-61.53846153846154</v>
      </c>
      <c r="H110" s="33">
        <f t="shared" si="9"/>
        <v>1.4359563469270534E-2</v>
      </c>
      <c r="I110" s="33">
        <f t="shared" si="10"/>
        <v>3.4870309272819935E-2</v>
      </c>
      <c r="J110" s="20">
        <v>128</v>
      </c>
      <c r="K110" s="14">
        <v>18</v>
      </c>
      <c r="L110" s="49">
        <f t="shared" si="11"/>
        <v>611.11111111111109</v>
      </c>
      <c r="M110" s="33">
        <f t="shared" si="12"/>
        <v>3.3750379032577028E-2</v>
      </c>
      <c r="N110" s="34">
        <f t="shared" si="13"/>
        <v>4.8345768939454985E-3</v>
      </c>
    </row>
    <row r="111" spans="1:14" hidden="1" outlineLevel="1" x14ac:dyDescent="0.25">
      <c r="A111" s="36"/>
      <c r="B111" s="50" t="s">
        <v>125</v>
      </c>
      <c r="C111" s="42">
        <f t="shared" si="7"/>
        <v>-7.0175438596491224</v>
      </c>
      <c r="D111" s="48"/>
      <c r="E111" s="20">
        <v>8</v>
      </c>
      <c r="F111" s="14">
        <v>7</v>
      </c>
      <c r="G111" s="49">
        <f t="shared" si="8"/>
        <v>14.285714285714285</v>
      </c>
      <c r="H111" s="33">
        <f t="shared" si="9"/>
        <v>2.2975301550832855E-2</v>
      </c>
      <c r="I111" s="33">
        <f t="shared" si="10"/>
        <v>1.8776320377672275E-2</v>
      </c>
      <c r="J111" s="20">
        <v>106</v>
      </c>
      <c r="K111" s="14">
        <v>114</v>
      </c>
      <c r="L111" s="49">
        <f t="shared" si="11"/>
        <v>-7.0175438596491224</v>
      </c>
      <c r="M111" s="33">
        <f t="shared" si="12"/>
        <v>2.7949532636352848E-2</v>
      </c>
      <c r="N111" s="34">
        <f t="shared" si="13"/>
        <v>3.0618986994988155E-2</v>
      </c>
    </row>
    <row r="112" spans="1:14" hidden="1" outlineLevel="1" x14ac:dyDescent="0.25">
      <c r="A112" s="36"/>
      <c r="B112" s="50" t="s">
        <v>126</v>
      </c>
      <c r="C112" s="42">
        <f t="shared" si="7"/>
        <v>-12.5</v>
      </c>
      <c r="D112" s="48"/>
      <c r="E112" s="20">
        <v>9</v>
      </c>
      <c r="F112" s="14">
        <v>9</v>
      </c>
      <c r="G112" s="49">
        <f t="shared" si="8"/>
        <v>0</v>
      </c>
      <c r="H112" s="33">
        <f t="shared" si="9"/>
        <v>2.5847214244686962E-2</v>
      </c>
      <c r="I112" s="33">
        <f t="shared" si="10"/>
        <v>2.4140983342721491E-2</v>
      </c>
      <c r="J112" s="20">
        <v>56</v>
      </c>
      <c r="K112" s="14">
        <v>64</v>
      </c>
      <c r="L112" s="49">
        <f t="shared" si="11"/>
        <v>-12.5</v>
      </c>
      <c r="M112" s="33">
        <f t="shared" si="12"/>
        <v>1.4765790826752449E-2</v>
      </c>
      <c r="N112" s="34">
        <f t="shared" si="13"/>
        <v>1.7189606734028438E-2</v>
      </c>
    </row>
    <row r="113" spans="1:14" hidden="1" outlineLevel="1" x14ac:dyDescent="0.25">
      <c r="A113" s="36"/>
      <c r="B113" s="50" t="s">
        <v>127</v>
      </c>
      <c r="C113" s="42">
        <f t="shared" si="7"/>
        <v>50</v>
      </c>
      <c r="D113" s="48"/>
      <c r="E113" s="20">
        <v>7</v>
      </c>
      <c r="F113" s="14">
        <v>0</v>
      </c>
      <c r="G113" s="49" t="str">
        <f t="shared" si="8"/>
        <v/>
      </c>
      <c r="H113" s="33">
        <f t="shared" si="9"/>
        <v>2.0103388856978748E-2</v>
      </c>
      <c r="I113" s="33" t="str">
        <f t="shared" si="10"/>
        <v/>
      </c>
      <c r="J113" s="20">
        <v>39</v>
      </c>
      <c r="K113" s="14">
        <v>26</v>
      </c>
      <c r="L113" s="49">
        <f t="shared" si="11"/>
        <v>50</v>
      </c>
      <c r="M113" s="33">
        <f t="shared" si="12"/>
        <v>1.0283318611488313E-2</v>
      </c>
      <c r="N113" s="34">
        <f t="shared" si="13"/>
        <v>6.9832777356990524E-3</v>
      </c>
    </row>
    <row r="114" spans="1:14" hidden="1" outlineLevel="1" x14ac:dyDescent="0.25">
      <c r="A114" s="36"/>
      <c r="B114" s="50" t="s">
        <v>128</v>
      </c>
      <c r="C114" s="42">
        <f t="shared" si="7"/>
        <v>-27.777777777777779</v>
      </c>
      <c r="D114" s="48"/>
      <c r="E114" s="20">
        <v>4</v>
      </c>
      <c r="F114" s="14">
        <v>1</v>
      </c>
      <c r="G114" s="49">
        <f t="shared" si="8"/>
        <v>300</v>
      </c>
      <c r="H114" s="33">
        <f t="shared" si="9"/>
        <v>1.1487650775416428E-2</v>
      </c>
      <c r="I114" s="33">
        <f t="shared" si="10"/>
        <v>2.6823314825246106E-3</v>
      </c>
      <c r="J114" s="20">
        <v>39</v>
      </c>
      <c r="K114" s="14">
        <v>54</v>
      </c>
      <c r="L114" s="49">
        <f t="shared" si="11"/>
        <v>-27.777777777777779</v>
      </c>
      <c r="M114" s="33">
        <f t="shared" si="12"/>
        <v>1.0283318611488313E-2</v>
      </c>
      <c r="N114" s="34">
        <f t="shared" si="13"/>
        <v>1.4503730681836495E-2</v>
      </c>
    </row>
    <row r="115" spans="1:14" hidden="1" outlineLevel="1" x14ac:dyDescent="0.25">
      <c r="A115" s="36"/>
      <c r="B115" s="50" t="s">
        <v>129</v>
      </c>
      <c r="C115" s="42">
        <f t="shared" si="7"/>
        <v>-8</v>
      </c>
      <c r="D115" s="48"/>
      <c r="E115" s="20">
        <v>1</v>
      </c>
      <c r="F115" s="14">
        <v>3</v>
      </c>
      <c r="G115" s="49">
        <f t="shared" si="8"/>
        <v>-66.666666666666657</v>
      </c>
      <c r="H115" s="33">
        <f t="shared" si="9"/>
        <v>2.8719126938541069E-3</v>
      </c>
      <c r="I115" s="33">
        <f t="shared" si="10"/>
        <v>8.0469944475738305E-3</v>
      </c>
      <c r="J115" s="20">
        <v>23</v>
      </c>
      <c r="K115" s="14">
        <v>25</v>
      </c>
      <c r="L115" s="49">
        <f t="shared" si="11"/>
        <v>-8</v>
      </c>
      <c r="M115" s="33">
        <f t="shared" si="12"/>
        <v>6.0645212324161851E-3</v>
      </c>
      <c r="N115" s="34">
        <f t="shared" si="13"/>
        <v>6.7146901304798584E-3</v>
      </c>
    </row>
    <row r="116" spans="1:14" hidden="1" outlineLevel="1" x14ac:dyDescent="0.25">
      <c r="A116" s="36"/>
      <c r="B116" s="50" t="s">
        <v>130</v>
      </c>
      <c r="C116" s="42">
        <f t="shared" si="7"/>
        <v>-7.1428571428571423</v>
      </c>
      <c r="D116" s="48"/>
      <c r="E116" s="20">
        <v>3</v>
      </c>
      <c r="F116" s="14">
        <v>0</v>
      </c>
      <c r="G116" s="49" t="str">
        <f t="shared" si="8"/>
        <v/>
      </c>
      <c r="H116" s="33">
        <f t="shared" si="9"/>
        <v>8.6157380815623207E-3</v>
      </c>
      <c r="I116" s="33" t="str">
        <f t="shared" si="10"/>
        <v/>
      </c>
      <c r="J116" s="20">
        <v>13</v>
      </c>
      <c r="K116" s="14">
        <v>14</v>
      </c>
      <c r="L116" s="49">
        <f t="shared" si="11"/>
        <v>-7.1428571428571423</v>
      </c>
      <c r="M116" s="33">
        <f t="shared" si="12"/>
        <v>3.427772870496104E-3</v>
      </c>
      <c r="N116" s="34">
        <f t="shared" si="13"/>
        <v>3.7602264730687211E-3</v>
      </c>
    </row>
    <row r="117" spans="1:14" hidden="1" outlineLevel="1" x14ac:dyDescent="0.25">
      <c r="A117" s="36"/>
      <c r="B117" s="50" t="s">
        <v>131</v>
      </c>
      <c r="C117" s="42">
        <f t="shared" si="7"/>
        <v>-14.285714285714285</v>
      </c>
      <c r="D117" s="48"/>
      <c r="E117" s="20">
        <v>0</v>
      </c>
      <c r="F117" s="14">
        <v>3</v>
      </c>
      <c r="G117" s="49">
        <f t="shared" si="8"/>
        <v>-100</v>
      </c>
      <c r="H117" s="33" t="str">
        <f t="shared" si="9"/>
        <v/>
      </c>
      <c r="I117" s="33">
        <f t="shared" si="10"/>
        <v>8.0469944475738305E-3</v>
      </c>
      <c r="J117" s="20">
        <v>6</v>
      </c>
      <c r="K117" s="14">
        <v>7</v>
      </c>
      <c r="L117" s="49">
        <f t="shared" si="11"/>
        <v>-14.285714285714285</v>
      </c>
      <c r="M117" s="33">
        <f t="shared" si="12"/>
        <v>1.5820490171520481E-3</v>
      </c>
      <c r="N117" s="34">
        <f t="shared" si="13"/>
        <v>1.8801132365343606E-3</v>
      </c>
    </row>
    <row r="118" spans="1:14" hidden="1" outlineLevel="1" x14ac:dyDescent="0.25">
      <c r="A118" s="36"/>
      <c r="B118" s="50" t="s">
        <v>132</v>
      </c>
      <c r="C118" s="42">
        <f t="shared" si="7"/>
        <v>-33.333333333333329</v>
      </c>
      <c r="D118" s="48"/>
      <c r="E118" s="20">
        <v>0</v>
      </c>
      <c r="F118" s="14">
        <v>0</v>
      </c>
      <c r="G118" s="49" t="str">
        <f t="shared" si="8"/>
        <v/>
      </c>
      <c r="H118" s="33" t="str">
        <f t="shared" si="9"/>
        <v/>
      </c>
      <c r="I118" s="33" t="str">
        <f t="shared" si="10"/>
        <v/>
      </c>
      <c r="J118" s="20">
        <v>2</v>
      </c>
      <c r="K118" s="14">
        <v>3</v>
      </c>
      <c r="L118" s="49">
        <f t="shared" si="11"/>
        <v>-33.333333333333329</v>
      </c>
      <c r="M118" s="33">
        <f t="shared" si="12"/>
        <v>5.2734967238401607E-4</v>
      </c>
      <c r="N118" s="34">
        <f t="shared" si="13"/>
        <v>8.0576281565758294E-4</v>
      </c>
    </row>
    <row r="119" spans="1:14" hidden="1" outlineLevel="1" x14ac:dyDescent="0.25">
      <c r="A119" s="36"/>
      <c r="B119" s="50" t="s">
        <v>133</v>
      </c>
      <c r="C119" s="42" t="str">
        <f t="shared" si="7"/>
        <v/>
      </c>
      <c r="D119" s="48"/>
      <c r="E119" s="20">
        <v>0</v>
      </c>
      <c r="F119" s="14">
        <v>0</v>
      </c>
      <c r="G119" s="49" t="str">
        <f t="shared" si="8"/>
        <v/>
      </c>
      <c r="H119" s="33" t="str">
        <f t="shared" si="9"/>
        <v/>
      </c>
      <c r="I119" s="33" t="str">
        <f t="shared" si="10"/>
        <v/>
      </c>
      <c r="J119" s="20">
        <v>1</v>
      </c>
      <c r="K119" s="14">
        <v>0</v>
      </c>
      <c r="L119" s="49" t="str">
        <f t="shared" si="11"/>
        <v/>
      </c>
      <c r="M119" s="33">
        <f t="shared" si="12"/>
        <v>2.6367483619200803E-4</v>
      </c>
      <c r="N119" s="34" t="str">
        <f t="shared" si="13"/>
        <v/>
      </c>
    </row>
    <row r="120" spans="1:14" hidden="1" outlineLevel="1" x14ac:dyDescent="0.25">
      <c r="A120" s="36"/>
      <c r="B120" s="50" t="s">
        <v>134</v>
      </c>
      <c r="C120" s="42">
        <f t="shared" si="7"/>
        <v>-100</v>
      </c>
      <c r="D120" s="48"/>
      <c r="E120" s="20">
        <v>0</v>
      </c>
      <c r="F120" s="14">
        <v>0</v>
      </c>
      <c r="G120" s="49" t="str">
        <f t="shared" si="8"/>
        <v/>
      </c>
      <c r="H120" s="33" t="str">
        <f t="shared" si="9"/>
        <v/>
      </c>
      <c r="I120" s="33" t="str">
        <f t="shared" si="10"/>
        <v/>
      </c>
      <c r="J120" s="20">
        <v>0</v>
      </c>
      <c r="K120" s="14">
        <v>3</v>
      </c>
      <c r="L120" s="49">
        <f t="shared" si="11"/>
        <v>-100</v>
      </c>
      <c r="M120" s="33" t="str">
        <f t="shared" si="12"/>
        <v/>
      </c>
      <c r="N120" s="34">
        <f t="shared" si="13"/>
        <v>8.0576281565758294E-4</v>
      </c>
    </row>
    <row r="121" spans="1:14" collapsed="1" x14ac:dyDescent="0.25">
      <c r="A121" s="36" t="s">
        <v>135</v>
      </c>
      <c r="B121" s="1" t="s">
        <v>136</v>
      </c>
      <c r="C121" s="42">
        <f t="shared" si="7"/>
        <v>6.9140070374714497</v>
      </c>
      <c r="D121" s="48"/>
      <c r="E121" s="20">
        <v>1287</v>
      </c>
      <c r="F121" s="14">
        <v>1328</v>
      </c>
      <c r="G121" s="49">
        <f t="shared" si="8"/>
        <v>-3.0873493975903612</v>
      </c>
      <c r="H121" s="33">
        <f t="shared" si="9"/>
        <v>3.6961516369902352</v>
      </c>
      <c r="I121" s="33">
        <f t="shared" si="10"/>
        <v>3.5621362087926829</v>
      </c>
      <c r="J121" s="20">
        <v>17319</v>
      </c>
      <c r="K121" s="14">
        <v>16199</v>
      </c>
      <c r="L121" s="49">
        <f t="shared" si="11"/>
        <v>6.9140070374714497</v>
      </c>
      <c r="M121" s="33">
        <f t="shared" si="12"/>
        <v>4.5665844880093873</v>
      </c>
      <c r="N121" s="34">
        <f t="shared" si="13"/>
        <v>4.3508506169457295</v>
      </c>
    </row>
    <row r="122" spans="1:14" hidden="1" outlineLevel="1" x14ac:dyDescent="0.25">
      <c r="A122" s="36"/>
      <c r="B122" s="50" t="s">
        <v>137</v>
      </c>
      <c r="C122" s="42">
        <f t="shared" si="7"/>
        <v>-1.6131771098658514</v>
      </c>
      <c r="D122" s="48"/>
      <c r="E122" s="20">
        <v>499</v>
      </c>
      <c r="F122" s="14">
        <v>502</v>
      </c>
      <c r="G122" s="49">
        <f t="shared" si="8"/>
        <v>-0.59760956175298807</v>
      </c>
      <c r="H122" s="33">
        <f t="shared" si="9"/>
        <v>1.4330844342331994</v>
      </c>
      <c r="I122" s="33">
        <f t="shared" si="10"/>
        <v>1.3465304042273545</v>
      </c>
      <c r="J122" s="20">
        <v>5794</v>
      </c>
      <c r="K122" s="14">
        <v>5889</v>
      </c>
      <c r="L122" s="49">
        <f t="shared" si="11"/>
        <v>-1.6131771098658514</v>
      </c>
      <c r="M122" s="33">
        <f t="shared" si="12"/>
        <v>1.5277320008964943</v>
      </c>
      <c r="N122" s="34">
        <f t="shared" si="13"/>
        <v>1.5817124071358355</v>
      </c>
    </row>
    <row r="123" spans="1:14" hidden="1" outlineLevel="1" x14ac:dyDescent="0.25">
      <c r="A123" s="36"/>
      <c r="B123" s="50" t="s">
        <v>138</v>
      </c>
      <c r="C123" s="42">
        <f t="shared" si="7"/>
        <v>-10.87194454578621</v>
      </c>
      <c r="D123" s="48"/>
      <c r="E123" s="20">
        <v>292</v>
      </c>
      <c r="F123" s="14">
        <v>452</v>
      </c>
      <c r="G123" s="49">
        <f t="shared" si="8"/>
        <v>-35.398230088495573</v>
      </c>
      <c r="H123" s="33">
        <f t="shared" si="9"/>
        <v>0.83859850660539925</v>
      </c>
      <c r="I123" s="33">
        <f t="shared" si="10"/>
        <v>1.212413830101124</v>
      </c>
      <c r="J123" s="20">
        <v>4886</v>
      </c>
      <c r="K123" s="14">
        <v>5482</v>
      </c>
      <c r="L123" s="49">
        <f t="shared" si="11"/>
        <v>-10.87194454578621</v>
      </c>
      <c r="M123" s="33">
        <f t="shared" si="12"/>
        <v>1.2883152496341512</v>
      </c>
      <c r="N123" s="34">
        <f t="shared" si="13"/>
        <v>1.4723972518116235</v>
      </c>
    </row>
    <row r="124" spans="1:14" hidden="1" outlineLevel="1" x14ac:dyDescent="0.25">
      <c r="A124" s="36"/>
      <c r="B124" s="50" t="s">
        <v>139</v>
      </c>
      <c r="C124" s="42">
        <f t="shared" si="7"/>
        <v>2.6497277676950999</v>
      </c>
      <c r="D124" s="48"/>
      <c r="E124" s="20">
        <v>196</v>
      </c>
      <c r="F124" s="14">
        <v>213</v>
      </c>
      <c r="G124" s="49">
        <f t="shared" si="8"/>
        <v>-7.981220657276995</v>
      </c>
      <c r="H124" s="33">
        <f t="shared" si="9"/>
        <v>0.56289488799540499</v>
      </c>
      <c r="I124" s="33">
        <f t="shared" si="10"/>
        <v>0.57133660577774203</v>
      </c>
      <c r="J124" s="20">
        <v>2828</v>
      </c>
      <c r="K124" s="14">
        <v>2755</v>
      </c>
      <c r="L124" s="49">
        <f t="shared" si="11"/>
        <v>2.6497277676950999</v>
      </c>
      <c r="M124" s="33">
        <f t="shared" si="12"/>
        <v>0.7456724367509987</v>
      </c>
      <c r="N124" s="34">
        <f t="shared" si="13"/>
        <v>0.73995885237888048</v>
      </c>
    </row>
    <row r="125" spans="1:14" hidden="1" outlineLevel="1" x14ac:dyDescent="0.25">
      <c r="A125" s="36"/>
      <c r="B125" s="50" t="s">
        <v>140</v>
      </c>
      <c r="C125" s="42" t="str">
        <f t="shared" si="7"/>
        <v/>
      </c>
      <c r="D125" s="48"/>
      <c r="E125" s="20">
        <v>242</v>
      </c>
      <c r="F125" s="14">
        <v>0</v>
      </c>
      <c r="G125" s="49" t="str">
        <f t="shared" si="8"/>
        <v/>
      </c>
      <c r="H125" s="33">
        <f t="shared" si="9"/>
        <v>0.69500287191269383</v>
      </c>
      <c r="I125" s="33" t="str">
        <f t="shared" si="10"/>
        <v/>
      </c>
      <c r="J125" s="20">
        <v>2014</v>
      </c>
      <c r="K125" s="14">
        <v>0</v>
      </c>
      <c r="L125" s="49" t="str">
        <f t="shared" si="11"/>
        <v/>
      </c>
      <c r="M125" s="33">
        <f t="shared" si="12"/>
        <v>0.53104112009070414</v>
      </c>
      <c r="N125" s="34" t="str">
        <f t="shared" si="13"/>
        <v/>
      </c>
    </row>
    <row r="126" spans="1:14" hidden="1" outlineLevel="1" x14ac:dyDescent="0.25">
      <c r="A126" s="36"/>
      <c r="B126" s="50" t="s">
        <v>141</v>
      </c>
      <c r="C126" s="42">
        <f t="shared" si="7"/>
        <v>-14.357262103505844</v>
      </c>
      <c r="D126" s="48"/>
      <c r="E126" s="20">
        <v>12</v>
      </c>
      <c r="F126" s="14">
        <v>92</v>
      </c>
      <c r="G126" s="49">
        <f t="shared" si="8"/>
        <v>-86.956521739130437</v>
      </c>
      <c r="H126" s="33">
        <f t="shared" si="9"/>
        <v>3.4462952326249283E-2</v>
      </c>
      <c r="I126" s="33">
        <f t="shared" si="10"/>
        <v>0.24677449639226415</v>
      </c>
      <c r="J126" s="20">
        <v>1026</v>
      </c>
      <c r="K126" s="14">
        <v>1198</v>
      </c>
      <c r="L126" s="49">
        <f t="shared" si="11"/>
        <v>-14.357262103505844</v>
      </c>
      <c r="M126" s="33">
        <f t="shared" si="12"/>
        <v>0.27053038193300022</v>
      </c>
      <c r="N126" s="34">
        <f t="shared" si="13"/>
        <v>0.32176795105259481</v>
      </c>
    </row>
    <row r="127" spans="1:14" hidden="1" outlineLevel="1" x14ac:dyDescent="0.25">
      <c r="A127" s="36"/>
      <c r="B127" s="50" t="s">
        <v>142</v>
      </c>
      <c r="C127" s="42">
        <f t="shared" si="7"/>
        <v>-21.98952879581152</v>
      </c>
      <c r="D127" s="48"/>
      <c r="E127" s="20">
        <v>17</v>
      </c>
      <c r="F127" s="14">
        <v>62</v>
      </c>
      <c r="G127" s="49">
        <f t="shared" si="8"/>
        <v>-72.58064516129032</v>
      </c>
      <c r="H127" s="33">
        <f t="shared" si="9"/>
        <v>4.8822515795519814E-2</v>
      </c>
      <c r="I127" s="33">
        <f t="shared" si="10"/>
        <v>0.16630455191652585</v>
      </c>
      <c r="J127" s="20">
        <v>596</v>
      </c>
      <c r="K127" s="14">
        <v>764</v>
      </c>
      <c r="L127" s="49">
        <f t="shared" si="11"/>
        <v>-21.98952879581152</v>
      </c>
      <c r="M127" s="33">
        <f t="shared" si="12"/>
        <v>0.15715020237043678</v>
      </c>
      <c r="N127" s="34">
        <f t="shared" si="13"/>
        <v>0.20520093038746445</v>
      </c>
    </row>
    <row r="128" spans="1:14" hidden="1" outlineLevel="1" x14ac:dyDescent="0.25">
      <c r="A128" s="36"/>
      <c r="B128" s="50" t="s">
        <v>143</v>
      </c>
      <c r="C128" s="42">
        <f t="shared" si="7"/>
        <v>0.94339622641509435</v>
      </c>
      <c r="D128" s="48"/>
      <c r="E128" s="20">
        <v>1</v>
      </c>
      <c r="F128" s="14">
        <v>7</v>
      </c>
      <c r="G128" s="49">
        <f t="shared" si="8"/>
        <v>-85.714285714285708</v>
      </c>
      <c r="H128" s="33">
        <f t="shared" si="9"/>
        <v>2.8719126938541069E-3</v>
      </c>
      <c r="I128" s="33">
        <f t="shared" si="10"/>
        <v>1.8776320377672275E-2</v>
      </c>
      <c r="J128" s="20">
        <v>107</v>
      </c>
      <c r="K128" s="14">
        <v>106</v>
      </c>
      <c r="L128" s="49">
        <f t="shared" si="11"/>
        <v>0.94339622641509435</v>
      </c>
      <c r="M128" s="33">
        <f t="shared" si="12"/>
        <v>2.8213207472544858E-2</v>
      </c>
      <c r="N128" s="34">
        <f t="shared" si="13"/>
        <v>2.8470286153234603E-2</v>
      </c>
    </row>
    <row r="129" spans="1:14" hidden="1" outlineLevel="1" x14ac:dyDescent="0.25">
      <c r="A129" s="36"/>
      <c r="B129" s="50" t="s">
        <v>144</v>
      </c>
      <c r="C129" s="42" t="str">
        <f t="shared" si="7"/>
        <v/>
      </c>
      <c r="D129" s="48"/>
      <c r="E129" s="20">
        <v>26</v>
      </c>
      <c r="F129" s="14">
        <v>0</v>
      </c>
      <c r="G129" s="49" t="str">
        <f t="shared" si="8"/>
        <v/>
      </c>
      <c r="H129" s="33">
        <f t="shared" si="9"/>
        <v>7.4669730040206772E-2</v>
      </c>
      <c r="I129" s="33" t="str">
        <f t="shared" si="10"/>
        <v/>
      </c>
      <c r="J129" s="20">
        <v>39</v>
      </c>
      <c r="K129" s="14">
        <v>0</v>
      </c>
      <c r="L129" s="49" t="str">
        <f t="shared" si="11"/>
        <v/>
      </c>
      <c r="M129" s="33">
        <f t="shared" si="12"/>
        <v>1.0283318611488313E-2</v>
      </c>
      <c r="N129" s="34" t="str">
        <f t="shared" si="13"/>
        <v/>
      </c>
    </row>
    <row r="130" spans="1:14" hidden="1" outlineLevel="1" x14ac:dyDescent="0.25">
      <c r="A130" s="36"/>
      <c r="B130" s="50" t="s">
        <v>145</v>
      </c>
      <c r="C130" s="42">
        <f t="shared" si="7"/>
        <v>480</v>
      </c>
      <c r="D130" s="48"/>
      <c r="E130" s="20">
        <v>2</v>
      </c>
      <c r="F130" s="14">
        <v>0</v>
      </c>
      <c r="G130" s="49" t="str">
        <f t="shared" si="8"/>
        <v/>
      </c>
      <c r="H130" s="33">
        <f t="shared" si="9"/>
        <v>5.7438253877082138E-3</v>
      </c>
      <c r="I130" s="33" t="str">
        <f t="shared" si="10"/>
        <v/>
      </c>
      <c r="J130" s="20">
        <v>29</v>
      </c>
      <c r="K130" s="14">
        <v>5</v>
      </c>
      <c r="L130" s="49">
        <f t="shared" si="11"/>
        <v>480</v>
      </c>
      <c r="M130" s="33">
        <f t="shared" si="12"/>
        <v>7.6465702495682316E-3</v>
      </c>
      <c r="N130" s="34">
        <f t="shared" si="13"/>
        <v>1.3429380260959716E-3</v>
      </c>
    </row>
    <row r="131" spans="1:14" collapsed="1" x14ac:dyDescent="0.25">
      <c r="A131" s="36" t="s">
        <v>146</v>
      </c>
      <c r="B131" s="1" t="s">
        <v>147</v>
      </c>
      <c r="C131" s="42">
        <f t="shared" si="7"/>
        <v>10.873799916515932</v>
      </c>
      <c r="D131" s="48"/>
      <c r="E131" s="20">
        <v>2438</v>
      </c>
      <c r="F131" s="14">
        <v>2298</v>
      </c>
      <c r="G131" s="49">
        <f t="shared" si="8"/>
        <v>6.0922541340295906</v>
      </c>
      <c r="H131" s="33">
        <f t="shared" si="9"/>
        <v>7.0017231476163122</v>
      </c>
      <c r="I131" s="33">
        <f t="shared" si="10"/>
        <v>6.163997746841555</v>
      </c>
      <c r="J131" s="20">
        <v>15937</v>
      </c>
      <c r="K131" s="14">
        <v>14374</v>
      </c>
      <c r="L131" s="49">
        <f t="shared" si="11"/>
        <v>10.873799916515932</v>
      </c>
      <c r="M131" s="33">
        <f t="shared" si="12"/>
        <v>4.2021858643920318</v>
      </c>
      <c r="N131" s="34">
        <f t="shared" si="13"/>
        <v>3.8606782374206996</v>
      </c>
    </row>
    <row r="132" spans="1:14" hidden="1" outlineLevel="1" x14ac:dyDescent="0.25">
      <c r="A132" s="36"/>
      <c r="B132" s="50" t="s">
        <v>148</v>
      </c>
      <c r="C132" s="42">
        <f t="shared" si="7"/>
        <v>15.571534837589883</v>
      </c>
      <c r="D132" s="48"/>
      <c r="E132" s="20">
        <v>531</v>
      </c>
      <c r="F132" s="14">
        <v>373</v>
      </c>
      <c r="G132" s="49">
        <f t="shared" si="8"/>
        <v>42.359249329758711</v>
      </c>
      <c r="H132" s="33">
        <f t="shared" si="9"/>
        <v>1.5249856404365307</v>
      </c>
      <c r="I132" s="33">
        <f t="shared" si="10"/>
        <v>1.0005096429816795</v>
      </c>
      <c r="J132" s="20">
        <v>4661</v>
      </c>
      <c r="K132" s="14">
        <v>4033</v>
      </c>
      <c r="L132" s="49">
        <f t="shared" si="11"/>
        <v>15.571534837589883</v>
      </c>
      <c r="M132" s="33">
        <f t="shared" si="12"/>
        <v>1.2289884114909495</v>
      </c>
      <c r="N132" s="34">
        <f t="shared" si="13"/>
        <v>1.0832138118490109</v>
      </c>
    </row>
    <row r="133" spans="1:14" hidden="1" outlineLevel="1" x14ac:dyDescent="0.25">
      <c r="A133" s="36"/>
      <c r="B133" s="50" t="s">
        <v>149</v>
      </c>
      <c r="C133" s="42">
        <f t="shared" si="7"/>
        <v>-3.7751677852348995</v>
      </c>
      <c r="D133" s="48"/>
      <c r="E133" s="20">
        <v>701</v>
      </c>
      <c r="F133" s="14">
        <v>507</v>
      </c>
      <c r="G133" s="49">
        <f t="shared" si="8"/>
        <v>38.264299802761343</v>
      </c>
      <c r="H133" s="33">
        <f t="shared" si="9"/>
        <v>2.0132107983917287</v>
      </c>
      <c r="I133" s="33">
        <f t="shared" si="10"/>
        <v>1.3599420616399773</v>
      </c>
      <c r="J133" s="20">
        <v>3441</v>
      </c>
      <c r="K133" s="14">
        <v>3576</v>
      </c>
      <c r="L133" s="49">
        <f t="shared" si="11"/>
        <v>-3.7751677852348995</v>
      </c>
      <c r="M133" s="33">
        <f t="shared" si="12"/>
        <v>0.90730511133669944</v>
      </c>
      <c r="N133" s="34">
        <f t="shared" si="13"/>
        <v>0.96046927626383893</v>
      </c>
    </row>
    <row r="134" spans="1:14" hidden="1" outlineLevel="1" x14ac:dyDescent="0.25">
      <c r="A134" s="36"/>
      <c r="B134" s="50" t="s">
        <v>150</v>
      </c>
      <c r="C134" s="42">
        <f t="shared" si="7"/>
        <v>29.546586945690084</v>
      </c>
      <c r="D134" s="48"/>
      <c r="E134" s="20">
        <v>413</v>
      </c>
      <c r="F134" s="14">
        <v>642</v>
      </c>
      <c r="G134" s="49">
        <f t="shared" si="8"/>
        <v>-35.669781931464172</v>
      </c>
      <c r="H134" s="33">
        <f t="shared" si="9"/>
        <v>1.1860999425617462</v>
      </c>
      <c r="I134" s="33">
        <f t="shared" si="10"/>
        <v>1.7220568117807997</v>
      </c>
      <c r="J134" s="20">
        <v>2600</v>
      </c>
      <c r="K134" s="14">
        <v>2007</v>
      </c>
      <c r="L134" s="49">
        <f t="shared" si="11"/>
        <v>29.546586945690084</v>
      </c>
      <c r="M134" s="33">
        <f t="shared" si="12"/>
        <v>0.68555457409922083</v>
      </c>
      <c r="N134" s="34">
        <f t="shared" si="13"/>
        <v>0.53905532367492304</v>
      </c>
    </row>
    <row r="135" spans="1:14" hidden="1" outlineLevel="1" x14ac:dyDescent="0.25">
      <c r="A135" s="36"/>
      <c r="B135" s="50" t="s">
        <v>151</v>
      </c>
      <c r="C135" s="42">
        <f t="shared" si="7"/>
        <v>-26.243339253996446</v>
      </c>
      <c r="D135" s="48"/>
      <c r="E135" s="20">
        <v>190</v>
      </c>
      <c r="F135" s="14">
        <v>302</v>
      </c>
      <c r="G135" s="49">
        <f t="shared" si="8"/>
        <v>-37.086092715231786</v>
      </c>
      <c r="H135" s="33">
        <f t="shared" si="9"/>
        <v>0.54566341183228029</v>
      </c>
      <c r="I135" s="33">
        <f t="shared" si="10"/>
        <v>0.81006410772243231</v>
      </c>
      <c r="J135" s="20">
        <v>1661</v>
      </c>
      <c r="K135" s="14">
        <v>2252</v>
      </c>
      <c r="L135" s="49">
        <f t="shared" si="11"/>
        <v>-26.243339253996446</v>
      </c>
      <c r="M135" s="33">
        <f t="shared" si="12"/>
        <v>0.43796390291492526</v>
      </c>
      <c r="N135" s="34">
        <f t="shared" si="13"/>
        <v>0.60485928695362567</v>
      </c>
    </row>
    <row r="136" spans="1:14" hidden="1" outlineLevel="1" x14ac:dyDescent="0.25">
      <c r="A136" s="36"/>
      <c r="B136" s="50" t="s">
        <v>152</v>
      </c>
      <c r="C136" s="42">
        <f t="shared" si="7"/>
        <v>103.58851674641147</v>
      </c>
      <c r="D136" s="48"/>
      <c r="E136" s="20">
        <v>38</v>
      </c>
      <c r="F136" s="14">
        <v>73</v>
      </c>
      <c r="G136" s="49">
        <f t="shared" si="8"/>
        <v>-47.945205479452049</v>
      </c>
      <c r="H136" s="33">
        <f t="shared" si="9"/>
        <v>0.10913268236645607</v>
      </c>
      <c r="I136" s="33">
        <f t="shared" si="10"/>
        <v>0.19581019822429657</v>
      </c>
      <c r="J136" s="20">
        <v>851</v>
      </c>
      <c r="K136" s="14">
        <v>418</v>
      </c>
      <c r="L136" s="49">
        <f t="shared" si="11"/>
        <v>103.58851674641147</v>
      </c>
      <c r="M136" s="33">
        <f t="shared" si="12"/>
        <v>0.22438728559939886</v>
      </c>
      <c r="N136" s="34">
        <f t="shared" si="13"/>
        <v>0.11226961898162324</v>
      </c>
    </row>
    <row r="137" spans="1:14" hidden="1" outlineLevel="1" x14ac:dyDescent="0.25">
      <c r="A137" s="36"/>
      <c r="B137" s="50" t="s">
        <v>153</v>
      </c>
      <c r="C137" s="42">
        <f t="shared" si="7"/>
        <v>13.215859030837004</v>
      </c>
      <c r="D137" s="48"/>
      <c r="E137" s="20">
        <v>118</v>
      </c>
      <c r="F137" s="14">
        <v>223</v>
      </c>
      <c r="G137" s="49">
        <f t="shared" si="8"/>
        <v>-47.085201793721978</v>
      </c>
      <c r="H137" s="33">
        <f t="shared" si="9"/>
        <v>0.33888569787478462</v>
      </c>
      <c r="I137" s="33">
        <f t="shared" si="10"/>
        <v>0.59815992060298817</v>
      </c>
      <c r="J137" s="20">
        <v>771</v>
      </c>
      <c r="K137" s="14">
        <v>681</v>
      </c>
      <c r="L137" s="49">
        <f t="shared" si="11"/>
        <v>13.215859030837004</v>
      </c>
      <c r="M137" s="33">
        <f t="shared" si="12"/>
        <v>0.20329329870403817</v>
      </c>
      <c r="N137" s="34">
        <f t="shared" si="13"/>
        <v>0.18290815915427133</v>
      </c>
    </row>
    <row r="138" spans="1:14" hidden="1" outlineLevel="1" x14ac:dyDescent="0.25">
      <c r="A138" s="36"/>
      <c r="B138" s="50" t="s">
        <v>154</v>
      </c>
      <c r="C138" s="42">
        <f t="shared" ref="C138:C201" si="14">IF(K138=0,"",SUM(((J138-K138)/K138)*100))</f>
        <v>424.59016393442619</v>
      </c>
      <c r="D138" s="48"/>
      <c r="E138" s="20">
        <v>255</v>
      </c>
      <c r="F138" s="14">
        <v>35</v>
      </c>
      <c r="G138" s="49">
        <f t="shared" ref="G138:G201" si="15">IF(F138=0,"",SUM(((E138-F138)/F138)*100))</f>
        <v>628.57142857142856</v>
      </c>
      <c r="H138" s="33">
        <f t="shared" ref="H138:H201" si="16">IF(E138=0,"",SUM((E138/CntPeriod)*100))</f>
        <v>0.73233773693279725</v>
      </c>
      <c r="I138" s="33">
        <f t="shared" ref="I138:I201" si="17">IF(F138=0,"",SUM((F138/CntPeriodPrevYear)*100))</f>
        <v>9.3881601888361366E-2</v>
      </c>
      <c r="J138" s="20">
        <v>640</v>
      </c>
      <c r="K138" s="14">
        <v>122</v>
      </c>
      <c r="L138" s="49">
        <f t="shared" ref="L138:L201" si="18">IF(K138=0,"",SUM(((J138-K138)/K138)*100))</f>
        <v>424.59016393442619</v>
      </c>
      <c r="M138" s="33">
        <f t="shared" ref="M138:M201" si="19">IF(J138=0,"",SUM((J138/CntYearAck)*100))</f>
        <v>0.16875189516288513</v>
      </c>
      <c r="N138" s="34">
        <f t="shared" ref="N138:N201" si="20">IF(K138=0,"",SUM((K138/CntPrevYearAck)*100))</f>
        <v>3.2767687836741707E-2</v>
      </c>
    </row>
    <row r="139" spans="1:14" hidden="1" outlineLevel="1" x14ac:dyDescent="0.25">
      <c r="A139" s="36"/>
      <c r="B139" s="50" t="s">
        <v>155</v>
      </c>
      <c r="C139" s="42">
        <f t="shared" si="14"/>
        <v>-10.642570281124499</v>
      </c>
      <c r="D139" s="48"/>
      <c r="E139" s="20">
        <v>49</v>
      </c>
      <c r="F139" s="14">
        <v>83</v>
      </c>
      <c r="G139" s="49">
        <f t="shared" si="15"/>
        <v>-40.963855421686745</v>
      </c>
      <c r="H139" s="33">
        <f t="shared" si="16"/>
        <v>0.14072372199885125</v>
      </c>
      <c r="I139" s="33">
        <f t="shared" si="17"/>
        <v>0.22263351304954268</v>
      </c>
      <c r="J139" s="20">
        <v>445</v>
      </c>
      <c r="K139" s="14">
        <v>498</v>
      </c>
      <c r="L139" s="49">
        <f t="shared" si="18"/>
        <v>-10.642570281124499</v>
      </c>
      <c r="M139" s="33">
        <f t="shared" si="19"/>
        <v>0.11733530210544356</v>
      </c>
      <c r="N139" s="34">
        <f t="shared" si="20"/>
        <v>0.13375662739915878</v>
      </c>
    </row>
    <row r="140" spans="1:14" hidden="1" outlineLevel="1" x14ac:dyDescent="0.25">
      <c r="A140" s="36"/>
      <c r="B140" s="50" t="s">
        <v>156</v>
      </c>
      <c r="C140" s="42">
        <f t="shared" si="14"/>
        <v>-14.37371663244353</v>
      </c>
      <c r="D140" s="48"/>
      <c r="E140" s="20">
        <v>21</v>
      </c>
      <c r="F140" s="14">
        <v>26</v>
      </c>
      <c r="G140" s="49">
        <f t="shared" si="15"/>
        <v>-19.230769230769234</v>
      </c>
      <c r="H140" s="33">
        <f t="shared" si="16"/>
        <v>6.0310166570936241E-2</v>
      </c>
      <c r="I140" s="33">
        <f t="shared" si="17"/>
        <v>6.9740618545639871E-2</v>
      </c>
      <c r="J140" s="20">
        <v>417</v>
      </c>
      <c r="K140" s="14">
        <v>487</v>
      </c>
      <c r="L140" s="49">
        <f t="shared" si="18"/>
        <v>-14.37371663244353</v>
      </c>
      <c r="M140" s="33">
        <f t="shared" si="19"/>
        <v>0.10995240669206734</v>
      </c>
      <c r="N140" s="34">
        <f t="shared" si="20"/>
        <v>0.13080216374174763</v>
      </c>
    </row>
    <row r="141" spans="1:14" hidden="1" outlineLevel="1" x14ac:dyDescent="0.25">
      <c r="A141" s="36"/>
      <c r="B141" s="50" t="s">
        <v>157</v>
      </c>
      <c r="C141" s="42" t="str">
        <f t="shared" si="14"/>
        <v/>
      </c>
      <c r="D141" s="48"/>
      <c r="E141" s="20">
        <v>101</v>
      </c>
      <c r="F141" s="14">
        <v>0</v>
      </c>
      <c r="G141" s="49" t="str">
        <f t="shared" si="15"/>
        <v/>
      </c>
      <c r="H141" s="33">
        <f t="shared" si="16"/>
        <v>0.29006318207926479</v>
      </c>
      <c r="I141" s="33" t="str">
        <f t="shared" si="17"/>
        <v/>
      </c>
      <c r="J141" s="20">
        <v>307</v>
      </c>
      <c r="K141" s="14">
        <v>0</v>
      </c>
      <c r="L141" s="49" t="str">
        <f t="shared" si="18"/>
        <v/>
      </c>
      <c r="M141" s="33">
        <f t="shared" si="19"/>
        <v>8.0948174710946466E-2</v>
      </c>
      <c r="N141" s="34" t="str">
        <f t="shared" si="20"/>
        <v/>
      </c>
    </row>
    <row r="142" spans="1:14" hidden="1" outlineLevel="1" x14ac:dyDescent="0.25">
      <c r="A142" s="36"/>
      <c r="B142" s="50" t="s">
        <v>158</v>
      </c>
      <c r="C142" s="42">
        <f t="shared" si="14"/>
        <v>-52.666666666666664</v>
      </c>
      <c r="D142" s="48"/>
      <c r="E142" s="20">
        <v>21</v>
      </c>
      <c r="F142" s="14">
        <v>34</v>
      </c>
      <c r="G142" s="49">
        <f t="shared" si="15"/>
        <v>-38.235294117647058</v>
      </c>
      <c r="H142" s="33">
        <f t="shared" si="16"/>
        <v>6.0310166570936241E-2</v>
      </c>
      <c r="I142" s="33">
        <f t="shared" si="17"/>
        <v>9.1199270405836752E-2</v>
      </c>
      <c r="J142" s="20">
        <v>142</v>
      </c>
      <c r="K142" s="14">
        <v>300</v>
      </c>
      <c r="L142" s="49">
        <f t="shared" si="18"/>
        <v>-52.666666666666664</v>
      </c>
      <c r="M142" s="33">
        <f t="shared" si="19"/>
        <v>3.744182673926514E-2</v>
      </c>
      <c r="N142" s="34">
        <f t="shared" si="20"/>
        <v>8.0576281565758301E-2</v>
      </c>
    </row>
    <row r="143" spans="1:14" hidden="1" outlineLevel="1" x14ac:dyDescent="0.25">
      <c r="A143" s="36"/>
      <c r="B143" s="50" t="s">
        <v>159</v>
      </c>
      <c r="C143" s="42" t="str">
        <f t="shared" si="14"/>
        <v/>
      </c>
      <c r="D143" s="48"/>
      <c r="E143" s="20">
        <v>0</v>
      </c>
      <c r="F143" s="14">
        <v>0</v>
      </c>
      <c r="G143" s="49" t="str">
        <f t="shared" si="15"/>
        <v/>
      </c>
      <c r="H143" s="33" t="str">
        <f t="shared" si="16"/>
        <v/>
      </c>
      <c r="I143" s="33" t="str">
        <f t="shared" si="17"/>
        <v/>
      </c>
      <c r="J143" s="20">
        <v>1</v>
      </c>
      <c r="K143" s="14">
        <v>0</v>
      </c>
      <c r="L143" s="49" t="str">
        <f t="shared" si="18"/>
        <v/>
      </c>
      <c r="M143" s="33">
        <f t="shared" si="19"/>
        <v>2.6367483619200803E-4</v>
      </c>
      <c r="N143" s="34" t="str">
        <f t="shared" si="20"/>
        <v/>
      </c>
    </row>
    <row r="144" spans="1:14" collapsed="1" x14ac:dyDescent="0.25">
      <c r="A144" s="36" t="s">
        <v>160</v>
      </c>
      <c r="B144" s="1" t="s">
        <v>161</v>
      </c>
      <c r="C144" s="42">
        <f t="shared" si="14"/>
        <v>16.564417177914109</v>
      </c>
      <c r="D144" s="48"/>
      <c r="E144" s="20">
        <v>968</v>
      </c>
      <c r="F144" s="14">
        <v>815</v>
      </c>
      <c r="G144" s="49">
        <f t="shared" si="15"/>
        <v>18.773006134969325</v>
      </c>
      <c r="H144" s="33">
        <f t="shared" si="16"/>
        <v>2.7800114876507753</v>
      </c>
      <c r="I144" s="33">
        <f t="shared" si="17"/>
        <v>2.1861001582575574</v>
      </c>
      <c r="J144" s="20">
        <v>12350</v>
      </c>
      <c r="K144" s="14">
        <v>10595</v>
      </c>
      <c r="L144" s="49">
        <f t="shared" si="18"/>
        <v>16.564417177914109</v>
      </c>
      <c r="M144" s="33">
        <f t="shared" si="19"/>
        <v>3.2563842269712993</v>
      </c>
      <c r="N144" s="34">
        <f t="shared" si="20"/>
        <v>2.845685677297364</v>
      </c>
    </row>
    <row r="145" spans="1:14" hidden="1" outlineLevel="1" x14ac:dyDescent="0.25">
      <c r="A145" s="36"/>
      <c r="B145" s="50">
        <v>3008</v>
      </c>
      <c r="C145" s="42">
        <f t="shared" si="14"/>
        <v>293.70546318289786</v>
      </c>
      <c r="D145" s="48"/>
      <c r="E145" s="20">
        <v>321</v>
      </c>
      <c r="F145" s="14">
        <v>224</v>
      </c>
      <c r="G145" s="49">
        <f t="shared" si="15"/>
        <v>43.303571428571431</v>
      </c>
      <c r="H145" s="33">
        <f t="shared" si="16"/>
        <v>0.92188397472716832</v>
      </c>
      <c r="I145" s="33">
        <f t="shared" si="17"/>
        <v>0.60084225208551278</v>
      </c>
      <c r="J145" s="20">
        <v>3315</v>
      </c>
      <c r="K145" s="14">
        <v>842</v>
      </c>
      <c r="L145" s="49">
        <f t="shared" si="18"/>
        <v>293.70546318289786</v>
      </c>
      <c r="M145" s="33">
        <f t="shared" si="19"/>
        <v>0.87408208197650661</v>
      </c>
      <c r="N145" s="34">
        <f t="shared" si="20"/>
        <v>0.22615076359456163</v>
      </c>
    </row>
    <row r="146" spans="1:14" hidden="1" outlineLevel="1" x14ac:dyDescent="0.25">
      <c r="A146" s="36"/>
      <c r="B146" s="50">
        <v>208</v>
      </c>
      <c r="C146" s="42">
        <f t="shared" si="14"/>
        <v>-1.7357421183138506</v>
      </c>
      <c r="D146" s="48"/>
      <c r="E146" s="20">
        <v>152</v>
      </c>
      <c r="F146" s="14">
        <v>135</v>
      </c>
      <c r="G146" s="49">
        <f t="shared" si="15"/>
        <v>12.592592592592592</v>
      </c>
      <c r="H146" s="33">
        <f t="shared" si="16"/>
        <v>0.43653072946582427</v>
      </c>
      <c r="I146" s="33">
        <f t="shared" si="17"/>
        <v>0.36211475014082239</v>
      </c>
      <c r="J146" s="20">
        <v>2774</v>
      </c>
      <c r="K146" s="14">
        <v>2823</v>
      </c>
      <c r="L146" s="49">
        <f t="shared" si="18"/>
        <v>-1.7357421183138506</v>
      </c>
      <c r="M146" s="33">
        <f t="shared" si="19"/>
        <v>0.73143399559663025</v>
      </c>
      <c r="N146" s="34">
        <f t="shared" si="20"/>
        <v>0.75822280953378562</v>
      </c>
    </row>
    <row r="147" spans="1:14" hidden="1" outlineLevel="1" x14ac:dyDescent="0.25">
      <c r="A147" s="36"/>
      <c r="B147" s="50">
        <v>308</v>
      </c>
      <c r="C147" s="42">
        <f t="shared" si="14"/>
        <v>-21.432945499081445</v>
      </c>
      <c r="D147" s="48"/>
      <c r="E147" s="20">
        <v>128</v>
      </c>
      <c r="F147" s="14">
        <v>179</v>
      </c>
      <c r="G147" s="49">
        <f t="shared" si="15"/>
        <v>-28.491620111731841</v>
      </c>
      <c r="H147" s="33">
        <f t="shared" si="16"/>
        <v>0.36760482481332568</v>
      </c>
      <c r="I147" s="33">
        <f t="shared" si="17"/>
        <v>0.48013733537190528</v>
      </c>
      <c r="J147" s="20">
        <v>2566</v>
      </c>
      <c r="K147" s="14">
        <v>3266</v>
      </c>
      <c r="L147" s="49">
        <f t="shared" si="18"/>
        <v>-21.432945499081445</v>
      </c>
      <c r="M147" s="33">
        <f t="shared" si="19"/>
        <v>0.67658962966869252</v>
      </c>
      <c r="N147" s="34">
        <f t="shared" si="20"/>
        <v>0.87720711864588874</v>
      </c>
    </row>
    <row r="148" spans="1:14" hidden="1" outlineLevel="1" x14ac:dyDescent="0.25">
      <c r="A148" s="36"/>
      <c r="B148" s="50">
        <v>2008</v>
      </c>
      <c r="C148" s="42">
        <f t="shared" si="14"/>
        <v>1.4951627088830255</v>
      </c>
      <c r="D148" s="48"/>
      <c r="E148" s="20">
        <v>185</v>
      </c>
      <c r="F148" s="14">
        <v>167</v>
      </c>
      <c r="G148" s="49">
        <f t="shared" si="15"/>
        <v>10.778443113772456</v>
      </c>
      <c r="H148" s="33">
        <f t="shared" si="16"/>
        <v>0.53130384836300981</v>
      </c>
      <c r="I148" s="33">
        <f t="shared" si="17"/>
        <v>0.44794935758160992</v>
      </c>
      <c r="J148" s="20">
        <v>2308</v>
      </c>
      <c r="K148" s="14">
        <v>2274</v>
      </c>
      <c r="L148" s="49">
        <f t="shared" si="18"/>
        <v>1.4951627088830255</v>
      </c>
      <c r="M148" s="33">
        <f t="shared" si="19"/>
        <v>0.60856152193115454</v>
      </c>
      <c r="N148" s="34">
        <f t="shared" si="20"/>
        <v>0.61076821426844796</v>
      </c>
    </row>
    <row r="149" spans="1:14" hidden="1" outlineLevel="1" x14ac:dyDescent="0.25">
      <c r="A149" s="36"/>
      <c r="B149" s="50">
        <v>5008</v>
      </c>
      <c r="C149" s="42">
        <f t="shared" si="14"/>
        <v>154.89130434782609</v>
      </c>
      <c r="D149" s="48"/>
      <c r="E149" s="20">
        <v>147</v>
      </c>
      <c r="F149" s="14">
        <v>10</v>
      </c>
      <c r="G149" s="49">
        <f t="shared" si="15"/>
        <v>1370</v>
      </c>
      <c r="H149" s="33">
        <f t="shared" si="16"/>
        <v>0.42217116599655374</v>
      </c>
      <c r="I149" s="33">
        <f t="shared" si="17"/>
        <v>2.6823314825246102E-2</v>
      </c>
      <c r="J149" s="20">
        <v>469</v>
      </c>
      <c r="K149" s="14">
        <v>184</v>
      </c>
      <c r="L149" s="49">
        <f t="shared" si="18"/>
        <v>154.89130434782609</v>
      </c>
      <c r="M149" s="33">
        <f t="shared" si="19"/>
        <v>0.12366349817405176</v>
      </c>
      <c r="N149" s="34">
        <f t="shared" si="20"/>
        <v>4.9420119360331763E-2</v>
      </c>
    </row>
    <row r="150" spans="1:14" hidden="1" outlineLevel="1" x14ac:dyDescent="0.25">
      <c r="A150" s="36"/>
      <c r="B150" s="50">
        <v>508</v>
      </c>
      <c r="C150" s="42">
        <f t="shared" si="14"/>
        <v>-42.780748663101605</v>
      </c>
      <c r="D150" s="48"/>
      <c r="E150" s="20">
        <v>10</v>
      </c>
      <c r="F150" s="14">
        <v>36</v>
      </c>
      <c r="G150" s="49">
        <f t="shared" si="15"/>
        <v>-72.222222222222214</v>
      </c>
      <c r="H150" s="33">
        <f t="shared" si="16"/>
        <v>2.8719126938541069E-2</v>
      </c>
      <c r="I150" s="33">
        <f t="shared" si="17"/>
        <v>9.6563933370885965E-2</v>
      </c>
      <c r="J150" s="20">
        <v>321</v>
      </c>
      <c r="K150" s="14">
        <v>561</v>
      </c>
      <c r="L150" s="49">
        <f t="shared" si="18"/>
        <v>-42.780748663101605</v>
      </c>
      <c r="M150" s="33">
        <f t="shared" si="19"/>
        <v>8.4639622417634564E-2</v>
      </c>
      <c r="N150" s="34">
        <f t="shared" si="20"/>
        <v>0.15067764652796803</v>
      </c>
    </row>
    <row r="151" spans="1:14" hidden="1" outlineLevel="1" x14ac:dyDescent="0.25">
      <c r="A151" s="36"/>
      <c r="B151" s="50">
        <v>108</v>
      </c>
      <c r="C151" s="42">
        <f t="shared" si="14"/>
        <v>-24.03846153846154</v>
      </c>
      <c r="D151" s="48"/>
      <c r="E151" s="20">
        <v>5</v>
      </c>
      <c r="F151" s="14">
        <v>18</v>
      </c>
      <c r="G151" s="49">
        <f t="shared" si="15"/>
        <v>-72.222222222222214</v>
      </c>
      <c r="H151" s="33">
        <f t="shared" si="16"/>
        <v>1.4359563469270534E-2</v>
      </c>
      <c r="I151" s="33">
        <f t="shared" si="17"/>
        <v>4.8281966685442983E-2</v>
      </c>
      <c r="J151" s="20">
        <v>237</v>
      </c>
      <c r="K151" s="14">
        <v>312</v>
      </c>
      <c r="L151" s="49">
        <f t="shared" si="18"/>
        <v>-24.03846153846154</v>
      </c>
      <c r="M151" s="33">
        <f t="shared" si="19"/>
        <v>6.2490936177505903E-2</v>
      </c>
      <c r="N151" s="34">
        <f t="shared" si="20"/>
        <v>8.379933282838864E-2</v>
      </c>
    </row>
    <row r="152" spans="1:14" hidden="1" outlineLevel="1" x14ac:dyDescent="0.25">
      <c r="A152" s="36"/>
      <c r="B152" s="50" t="s">
        <v>162</v>
      </c>
      <c r="C152" s="42">
        <f t="shared" si="14"/>
        <v>-8.9743589743589745</v>
      </c>
      <c r="D152" s="48"/>
      <c r="E152" s="20">
        <v>9</v>
      </c>
      <c r="F152" s="14">
        <v>37</v>
      </c>
      <c r="G152" s="49">
        <f t="shared" si="15"/>
        <v>-75.675675675675677</v>
      </c>
      <c r="H152" s="33">
        <f t="shared" si="16"/>
        <v>2.5847214244686962E-2</v>
      </c>
      <c r="I152" s="33">
        <f t="shared" si="17"/>
        <v>9.9246264853410593E-2</v>
      </c>
      <c r="J152" s="20">
        <v>213</v>
      </c>
      <c r="K152" s="14">
        <v>234</v>
      </c>
      <c r="L152" s="49">
        <f t="shared" si="18"/>
        <v>-8.9743589743589745</v>
      </c>
      <c r="M152" s="33">
        <f t="shared" si="19"/>
        <v>5.6162740108897713E-2</v>
      </c>
      <c r="N152" s="34">
        <f t="shared" si="20"/>
        <v>6.284949962129148E-2</v>
      </c>
    </row>
    <row r="153" spans="1:14" hidden="1" outlineLevel="1" x14ac:dyDescent="0.25">
      <c r="A153" s="36"/>
      <c r="B153" s="50" t="s">
        <v>163</v>
      </c>
      <c r="C153" s="42">
        <f t="shared" si="14"/>
        <v>980.00000000000011</v>
      </c>
      <c r="D153" s="48"/>
      <c r="E153" s="20">
        <v>10</v>
      </c>
      <c r="F153" s="14">
        <v>4</v>
      </c>
      <c r="G153" s="49">
        <f t="shared" si="15"/>
        <v>150</v>
      </c>
      <c r="H153" s="33">
        <f t="shared" si="16"/>
        <v>2.8719126938541069E-2</v>
      </c>
      <c r="I153" s="33">
        <f t="shared" si="17"/>
        <v>1.0729325930098442E-2</v>
      </c>
      <c r="J153" s="20">
        <v>54</v>
      </c>
      <c r="K153" s="14">
        <v>5</v>
      </c>
      <c r="L153" s="49">
        <f t="shared" si="18"/>
        <v>980.00000000000011</v>
      </c>
      <c r="M153" s="33">
        <f t="shared" si="19"/>
        <v>1.4238441154368434E-2</v>
      </c>
      <c r="N153" s="34">
        <f t="shared" si="20"/>
        <v>1.3429380260959716E-3</v>
      </c>
    </row>
    <row r="154" spans="1:14" hidden="1" outlineLevel="1" x14ac:dyDescent="0.25">
      <c r="A154" s="36"/>
      <c r="B154" s="50">
        <v>4008</v>
      </c>
      <c r="C154" s="42">
        <f t="shared" si="14"/>
        <v>-37.804878048780488</v>
      </c>
      <c r="D154" s="48"/>
      <c r="E154" s="20">
        <v>0</v>
      </c>
      <c r="F154" s="14">
        <v>3</v>
      </c>
      <c r="G154" s="49">
        <f t="shared" si="15"/>
        <v>-100</v>
      </c>
      <c r="H154" s="33" t="str">
        <f t="shared" si="16"/>
        <v/>
      </c>
      <c r="I154" s="33">
        <f t="shared" si="17"/>
        <v>8.0469944475738305E-3</v>
      </c>
      <c r="J154" s="20">
        <v>51</v>
      </c>
      <c r="K154" s="14">
        <v>82</v>
      </c>
      <c r="L154" s="49">
        <f t="shared" si="18"/>
        <v>-37.804878048780488</v>
      </c>
      <c r="M154" s="33">
        <f t="shared" si="19"/>
        <v>1.3447416645792409E-2</v>
      </c>
      <c r="N154" s="34">
        <f t="shared" si="20"/>
        <v>2.2024183627973936E-2</v>
      </c>
    </row>
    <row r="155" spans="1:14" hidden="1" outlineLevel="1" x14ac:dyDescent="0.25">
      <c r="A155" s="36"/>
      <c r="B155" s="50" t="s">
        <v>164</v>
      </c>
      <c r="C155" s="42">
        <f t="shared" si="14"/>
        <v>250</v>
      </c>
      <c r="D155" s="48"/>
      <c r="E155" s="20">
        <v>1</v>
      </c>
      <c r="F155" s="14">
        <v>2</v>
      </c>
      <c r="G155" s="49">
        <f t="shared" si="15"/>
        <v>-50</v>
      </c>
      <c r="H155" s="33">
        <f t="shared" si="16"/>
        <v>2.8719126938541069E-3</v>
      </c>
      <c r="I155" s="33">
        <f t="shared" si="17"/>
        <v>5.3646629650492212E-3</v>
      </c>
      <c r="J155" s="20">
        <v>42</v>
      </c>
      <c r="K155" s="14">
        <v>12</v>
      </c>
      <c r="L155" s="49">
        <f t="shared" si="18"/>
        <v>250</v>
      </c>
      <c r="M155" s="33">
        <f t="shared" si="19"/>
        <v>1.1074343120064337E-2</v>
      </c>
      <c r="N155" s="34">
        <f t="shared" si="20"/>
        <v>3.2230512626303318E-3</v>
      </c>
    </row>
    <row r="156" spans="1:14" collapsed="1" x14ac:dyDescent="0.25">
      <c r="A156" s="36" t="s">
        <v>165</v>
      </c>
      <c r="B156" s="1" t="s">
        <v>166</v>
      </c>
      <c r="C156" s="42">
        <f t="shared" si="14"/>
        <v>-7.0874247703515998</v>
      </c>
      <c r="D156" s="48"/>
      <c r="E156" s="20">
        <v>783</v>
      </c>
      <c r="F156" s="14">
        <v>1131</v>
      </c>
      <c r="G156" s="49">
        <f t="shared" si="15"/>
        <v>-30.76923076923077</v>
      </c>
      <c r="H156" s="33">
        <f t="shared" si="16"/>
        <v>2.2487076392877654</v>
      </c>
      <c r="I156" s="33">
        <f t="shared" si="17"/>
        <v>3.033716906735334</v>
      </c>
      <c r="J156" s="20">
        <v>11733</v>
      </c>
      <c r="K156" s="14">
        <v>12628</v>
      </c>
      <c r="L156" s="49">
        <f t="shared" si="18"/>
        <v>-7.0874247703515998</v>
      </c>
      <c r="M156" s="33">
        <f t="shared" si="19"/>
        <v>3.09369685304083</v>
      </c>
      <c r="N156" s="34">
        <f t="shared" si="20"/>
        <v>3.391724278707986</v>
      </c>
    </row>
    <row r="157" spans="1:14" hidden="1" outlineLevel="1" x14ac:dyDescent="0.25">
      <c r="A157" s="36"/>
      <c r="B157" s="50" t="s">
        <v>167</v>
      </c>
      <c r="C157" s="42">
        <f t="shared" si="14"/>
        <v>-25.13842746400886</v>
      </c>
      <c r="D157" s="48"/>
      <c r="E157" s="20">
        <v>106</v>
      </c>
      <c r="F157" s="14">
        <v>409</v>
      </c>
      <c r="G157" s="49">
        <f t="shared" si="15"/>
        <v>-74.083129584352079</v>
      </c>
      <c r="H157" s="33">
        <f t="shared" si="16"/>
        <v>0.30442274554853532</v>
      </c>
      <c r="I157" s="33">
        <f t="shared" si="17"/>
        <v>1.0970735763525656</v>
      </c>
      <c r="J157" s="20">
        <v>2704</v>
      </c>
      <c r="K157" s="14">
        <v>3612</v>
      </c>
      <c r="L157" s="49">
        <f t="shared" si="18"/>
        <v>-25.13842746400886</v>
      </c>
      <c r="M157" s="33">
        <f t="shared" si="19"/>
        <v>0.71297675706318975</v>
      </c>
      <c r="N157" s="34">
        <f t="shared" si="20"/>
        <v>0.97013843005172995</v>
      </c>
    </row>
    <row r="158" spans="1:14" hidden="1" outlineLevel="1" x14ac:dyDescent="0.25">
      <c r="A158" s="36"/>
      <c r="B158" s="50" t="s">
        <v>168</v>
      </c>
      <c r="C158" s="42">
        <f t="shared" si="14"/>
        <v>76.566125290023194</v>
      </c>
      <c r="D158" s="48"/>
      <c r="E158" s="20">
        <v>239</v>
      </c>
      <c r="F158" s="14">
        <v>150</v>
      </c>
      <c r="G158" s="49">
        <f t="shared" si="15"/>
        <v>59.333333333333336</v>
      </c>
      <c r="H158" s="33">
        <f t="shared" si="16"/>
        <v>0.68638713383113148</v>
      </c>
      <c r="I158" s="33">
        <f t="shared" si="17"/>
        <v>0.40234972237869154</v>
      </c>
      <c r="J158" s="20">
        <v>2283</v>
      </c>
      <c r="K158" s="14">
        <v>1293</v>
      </c>
      <c r="L158" s="49">
        <f t="shared" si="18"/>
        <v>76.566125290023194</v>
      </c>
      <c r="M158" s="33">
        <f t="shared" si="19"/>
        <v>0.60196965102635425</v>
      </c>
      <c r="N158" s="34">
        <f t="shared" si="20"/>
        <v>0.34728377354841827</v>
      </c>
    </row>
    <row r="159" spans="1:14" hidden="1" outlineLevel="1" x14ac:dyDescent="0.25">
      <c r="A159" s="36"/>
      <c r="B159" s="50" t="s">
        <v>169</v>
      </c>
      <c r="C159" s="42">
        <f t="shared" si="14"/>
        <v>-16.870824053452115</v>
      </c>
      <c r="D159" s="48"/>
      <c r="E159" s="20">
        <v>114</v>
      </c>
      <c r="F159" s="14">
        <v>161</v>
      </c>
      <c r="G159" s="49">
        <f t="shared" si="15"/>
        <v>-29.19254658385093</v>
      </c>
      <c r="H159" s="33">
        <f t="shared" si="16"/>
        <v>0.32739804709936815</v>
      </c>
      <c r="I159" s="33">
        <f t="shared" si="17"/>
        <v>0.43185536868646224</v>
      </c>
      <c r="J159" s="20">
        <v>1493</v>
      </c>
      <c r="K159" s="14">
        <v>1796</v>
      </c>
      <c r="L159" s="49">
        <f t="shared" si="18"/>
        <v>-16.870824053452115</v>
      </c>
      <c r="M159" s="33">
        <f t="shared" si="19"/>
        <v>0.39366653043466798</v>
      </c>
      <c r="N159" s="34">
        <f t="shared" si="20"/>
        <v>0.48238333897367303</v>
      </c>
    </row>
    <row r="160" spans="1:14" hidden="1" outlineLevel="1" x14ac:dyDescent="0.25">
      <c r="A160" s="36"/>
      <c r="B160" s="50" t="s">
        <v>170</v>
      </c>
      <c r="C160" s="42">
        <f t="shared" si="14"/>
        <v>-36.200087757788502</v>
      </c>
      <c r="D160" s="48"/>
      <c r="E160" s="20">
        <v>109</v>
      </c>
      <c r="F160" s="14">
        <v>122</v>
      </c>
      <c r="G160" s="49">
        <f t="shared" si="15"/>
        <v>-10.655737704918032</v>
      </c>
      <c r="H160" s="33">
        <f t="shared" si="16"/>
        <v>0.31303848363009762</v>
      </c>
      <c r="I160" s="33">
        <f t="shared" si="17"/>
        <v>0.32724444086800247</v>
      </c>
      <c r="J160" s="20">
        <v>1454</v>
      </c>
      <c r="K160" s="14">
        <v>2279</v>
      </c>
      <c r="L160" s="49">
        <f t="shared" si="18"/>
        <v>-36.200087757788502</v>
      </c>
      <c r="M160" s="33">
        <f t="shared" si="19"/>
        <v>0.38338321182317964</v>
      </c>
      <c r="N160" s="34">
        <f t="shared" si="20"/>
        <v>0.61211115229454394</v>
      </c>
    </row>
    <row r="161" spans="1:14" hidden="1" outlineLevel="1" x14ac:dyDescent="0.25">
      <c r="A161" s="36"/>
      <c r="B161" s="50" t="s">
        <v>171</v>
      </c>
      <c r="C161" s="42">
        <f t="shared" si="14"/>
        <v>-36.17929562433298</v>
      </c>
      <c r="D161" s="48"/>
      <c r="E161" s="20">
        <v>41</v>
      </c>
      <c r="F161" s="14">
        <v>84</v>
      </c>
      <c r="G161" s="49">
        <f t="shared" si="15"/>
        <v>-51.19047619047619</v>
      </c>
      <c r="H161" s="33">
        <f t="shared" si="16"/>
        <v>0.11774842044801838</v>
      </c>
      <c r="I161" s="33">
        <f t="shared" si="17"/>
        <v>0.22531584453206727</v>
      </c>
      <c r="J161" s="20">
        <v>598</v>
      </c>
      <c r="K161" s="14">
        <v>937</v>
      </c>
      <c r="L161" s="49">
        <f t="shared" si="18"/>
        <v>-36.17929562433298</v>
      </c>
      <c r="M161" s="33">
        <f t="shared" si="19"/>
        <v>0.1576775520428208</v>
      </c>
      <c r="N161" s="34">
        <f t="shared" si="20"/>
        <v>0.25166658609038511</v>
      </c>
    </row>
    <row r="162" spans="1:14" hidden="1" outlineLevel="1" x14ac:dyDescent="0.25">
      <c r="A162" s="36"/>
      <c r="B162" s="50" t="s">
        <v>172</v>
      </c>
      <c r="C162" s="42">
        <f t="shared" si="14"/>
        <v>153.81165919282512</v>
      </c>
      <c r="D162" s="48"/>
      <c r="E162" s="20">
        <v>67</v>
      </c>
      <c r="F162" s="14">
        <v>29</v>
      </c>
      <c r="G162" s="49">
        <f t="shared" si="15"/>
        <v>131.0344827586207</v>
      </c>
      <c r="H162" s="33">
        <f t="shared" si="16"/>
        <v>0.19241815048822516</v>
      </c>
      <c r="I162" s="33">
        <f t="shared" si="17"/>
        <v>7.7787612993213698E-2</v>
      </c>
      <c r="J162" s="20">
        <v>566</v>
      </c>
      <c r="K162" s="14">
        <v>223</v>
      </c>
      <c r="L162" s="49">
        <f t="shared" si="18"/>
        <v>153.81165919282512</v>
      </c>
      <c r="M162" s="33">
        <f t="shared" si="19"/>
        <v>0.14923995728467654</v>
      </c>
      <c r="N162" s="34">
        <f t="shared" si="20"/>
        <v>5.9895035963880343E-2</v>
      </c>
    </row>
    <row r="163" spans="1:14" hidden="1" outlineLevel="1" x14ac:dyDescent="0.25">
      <c r="A163" s="36"/>
      <c r="B163" s="50" t="s">
        <v>173</v>
      </c>
      <c r="C163" s="42">
        <f t="shared" si="14"/>
        <v>-9.0586145648312613</v>
      </c>
      <c r="D163" s="48"/>
      <c r="E163" s="20">
        <v>14</v>
      </c>
      <c r="F163" s="14">
        <v>16</v>
      </c>
      <c r="G163" s="49">
        <f t="shared" si="15"/>
        <v>-12.5</v>
      </c>
      <c r="H163" s="33">
        <f t="shared" si="16"/>
        <v>4.0206777713957496E-2</v>
      </c>
      <c r="I163" s="33">
        <f t="shared" si="17"/>
        <v>4.2917303720393769E-2</v>
      </c>
      <c r="J163" s="20">
        <v>512</v>
      </c>
      <c r="K163" s="14">
        <v>563</v>
      </c>
      <c r="L163" s="49">
        <f t="shared" si="18"/>
        <v>-9.0586145648312613</v>
      </c>
      <c r="M163" s="33">
        <f t="shared" si="19"/>
        <v>0.13500151613030811</v>
      </c>
      <c r="N163" s="34">
        <f t="shared" si="20"/>
        <v>0.15121482173840642</v>
      </c>
    </row>
    <row r="164" spans="1:14" hidden="1" outlineLevel="1" x14ac:dyDescent="0.25">
      <c r="A164" s="36"/>
      <c r="B164" s="50" t="s">
        <v>174</v>
      </c>
      <c r="C164" s="42">
        <f t="shared" si="14"/>
        <v>98.723404255319153</v>
      </c>
      <c r="D164" s="48"/>
      <c r="E164" s="20">
        <v>33</v>
      </c>
      <c r="F164" s="14">
        <v>27</v>
      </c>
      <c r="G164" s="49">
        <f t="shared" si="15"/>
        <v>22.222222222222221</v>
      </c>
      <c r="H164" s="33">
        <f t="shared" si="16"/>
        <v>9.4773118897185524E-2</v>
      </c>
      <c r="I164" s="33">
        <f t="shared" si="17"/>
        <v>7.2422950028164484E-2</v>
      </c>
      <c r="J164" s="20">
        <v>467</v>
      </c>
      <c r="K164" s="14">
        <v>235</v>
      </c>
      <c r="L164" s="49">
        <f t="shared" si="18"/>
        <v>98.723404255319153</v>
      </c>
      <c r="M164" s="33">
        <f t="shared" si="19"/>
        <v>0.12313614850166775</v>
      </c>
      <c r="N164" s="34">
        <f t="shared" si="20"/>
        <v>6.3118087226510661E-2</v>
      </c>
    </row>
    <row r="165" spans="1:14" hidden="1" outlineLevel="1" x14ac:dyDescent="0.25">
      <c r="A165" s="36"/>
      <c r="B165" s="50" t="s">
        <v>175</v>
      </c>
      <c r="C165" s="42">
        <f t="shared" si="14"/>
        <v>245.0980392156863</v>
      </c>
      <c r="D165" s="48"/>
      <c r="E165" s="20">
        <v>13</v>
      </c>
      <c r="F165" s="14">
        <v>37</v>
      </c>
      <c r="G165" s="49">
        <f t="shared" si="15"/>
        <v>-64.86486486486487</v>
      </c>
      <c r="H165" s="33">
        <f t="shared" si="16"/>
        <v>3.7334865020103386E-2</v>
      </c>
      <c r="I165" s="33">
        <f t="shared" si="17"/>
        <v>9.9246264853410593E-2</v>
      </c>
      <c r="J165" s="20">
        <v>352</v>
      </c>
      <c r="K165" s="14">
        <v>102</v>
      </c>
      <c r="L165" s="49">
        <f t="shared" si="18"/>
        <v>245.0980392156863</v>
      </c>
      <c r="M165" s="33">
        <f t="shared" si="19"/>
        <v>9.281354233958683E-2</v>
      </c>
      <c r="N165" s="34">
        <f t="shared" si="20"/>
        <v>2.7395935732357823E-2</v>
      </c>
    </row>
    <row r="166" spans="1:14" hidden="1" outlineLevel="1" x14ac:dyDescent="0.25">
      <c r="A166" s="36"/>
      <c r="B166" s="50" t="s">
        <v>176</v>
      </c>
      <c r="C166" s="42">
        <f t="shared" si="14"/>
        <v>-47.401574803149607</v>
      </c>
      <c r="D166" s="48"/>
      <c r="E166" s="20">
        <v>24</v>
      </c>
      <c r="F166" s="14">
        <v>40</v>
      </c>
      <c r="G166" s="49">
        <f t="shared" si="15"/>
        <v>-40</v>
      </c>
      <c r="H166" s="33">
        <f t="shared" si="16"/>
        <v>6.8925904652498565E-2</v>
      </c>
      <c r="I166" s="33">
        <f t="shared" si="17"/>
        <v>0.10729325930098441</v>
      </c>
      <c r="J166" s="20">
        <v>334</v>
      </c>
      <c r="K166" s="14">
        <v>635</v>
      </c>
      <c r="L166" s="49">
        <f t="shared" si="18"/>
        <v>-47.401574803149607</v>
      </c>
      <c r="M166" s="33">
        <f t="shared" si="19"/>
        <v>8.8067395288130679E-2</v>
      </c>
      <c r="N166" s="34">
        <f t="shared" si="20"/>
        <v>0.17055312931418842</v>
      </c>
    </row>
    <row r="167" spans="1:14" hidden="1" outlineLevel="1" x14ac:dyDescent="0.25">
      <c r="A167" s="36"/>
      <c r="B167" s="50" t="s">
        <v>177</v>
      </c>
      <c r="C167" s="42">
        <f t="shared" si="14"/>
        <v>-27.560975609756099</v>
      </c>
      <c r="D167" s="48"/>
      <c r="E167" s="20">
        <v>3</v>
      </c>
      <c r="F167" s="14">
        <v>12</v>
      </c>
      <c r="G167" s="49">
        <f t="shared" si="15"/>
        <v>-75</v>
      </c>
      <c r="H167" s="33">
        <f t="shared" si="16"/>
        <v>8.6157380815623207E-3</v>
      </c>
      <c r="I167" s="33">
        <f t="shared" si="17"/>
        <v>3.2187977790295322E-2</v>
      </c>
      <c r="J167" s="20">
        <v>297</v>
      </c>
      <c r="K167" s="14">
        <v>410</v>
      </c>
      <c r="L167" s="49">
        <f t="shared" si="18"/>
        <v>-27.560975609756099</v>
      </c>
      <c r="M167" s="33">
        <f t="shared" si="19"/>
        <v>7.8311426349026381E-2</v>
      </c>
      <c r="N167" s="34">
        <f t="shared" si="20"/>
        <v>0.11012091813986967</v>
      </c>
    </row>
    <row r="168" spans="1:14" hidden="1" outlineLevel="1" x14ac:dyDescent="0.25">
      <c r="A168" s="36"/>
      <c r="B168" s="50" t="s">
        <v>178</v>
      </c>
      <c r="C168" s="42">
        <f t="shared" si="14"/>
        <v>115.12605042016806</v>
      </c>
      <c r="D168" s="48"/>
      <c r="E168" s="20">
        <v>5</v>
      </c>
      <c r="F168" s="14">
        <v>15</v>
      </c>
      <c r="G168" s="49">
        <f t="shared" si="15"/>
        <v>-66.666666666666657</v>
      </c>
      <c r="H168" s="33">
        <f t="shared" si="16"/>
        <v>1.4359563469270534E-2</v>
      </c>
      <c r="I168" s="33">
        <f t="shared" si="17"/>
        <v>4.0234972237869156E-2</v>
      </c>
      <c r="J168" s="20">
        <v>256</v>
      </c>
      <c r="K168" s="14">
        <v>119</v>
      </c>
      <c r="L168" s="49">
        <f t="shared" si="18"/>
        <v>115.12605042016806</v>
      </c>
      <c r="M168" s="33">
        <f t="shared" si="19"/>
        <v>6.7500758065154057E-2</v>
      </c>
      <c r="N168" s="34">
        <f t="shared" si="20"/>
        <v>3.196192502108413E-2</v>
      </c>
    </row>
    <row r="169" spans="1:14" hidden="1" outlineLevel="1" x14ac:dyDescent="0.25">
      <c r="A169" s="36"/>
      <c r="B169" s="50" t="s">
        <v>179</v>
      </c>
      <c r="C169" s="42">
        <f t="shared" si="14"/>
        <v>89.534883720930239</v>
      </c>
      <c r="D169" s="48"/>
      <c r="E169" s="20">
        <v>7</v>
      </c>
      <c r="F169" s="14">
        <v>11</v>
      </c>
      <c r="G169" s="49">
        <f t="shared" si="15"/>
        <v>-36.363636363636367</v>
      </c>
      <c r="H169" s="33">
        <f t="shared" si="16"/>
        <v>2.0103388856978748E-2</v>
      </c>
      <c r="I169" s="33">
        <f t="shared" si="17"/>
        <v>2.9505646307770712E-2</v>
      </c>
      <c r="J169" s="20">
        <v>163</v>
      </c>
      <c r="K169" s="14">
        <v>86</v>
      </c>
      <c r="L169" s="49">
        <f t="shared" si="18"/>
        <v>89.534883720930239</v>
      </c>
      <c r="M169" s="33">
        <f t="shared" si="19"/>
        <v>4.2978998299297307E-2</v>
      </c>
      <c r="N169" s="34">
        <f t="shared" si="20"/>
        <v>2.3098534048850712E-2</v>
      </c>
    </row>
    <row r="170" spans="1:14" hidden="1" outlineLevel="1" x14ac:dyDescent="0.25">
      <c r="A170" s="36"/>
      <c r="B170" s="50" t="s">
        <v>180</v>
      </c>
      <c r="C170" s="42">
        <f t="shared" si="14"/>
        <v>-21.568627450980394</v>
      </c>
      <c r="D170" s="48"/>
      <c r="E170" s="20">
        <v>0</v>
      </c>
      <c r="F170" s="14">
        <v>7</v>
      </c>
      <c r="G170" s="49">
        <f t="shared" si="15"/>
        <v>-100</v>
      </c>
      <c r="H170" s="33" t="str">
        <f t="shared" si="16"/>
        <v/>
      </c>
      <c r="I170" s="33">
        <f t="shared" si="17"/>
        <v>1.8776320377672275E-2</v>
      </c>
      <c r="J170" s="20">
        <v>120</v>
      </c>
      <c r="K170" s="14">
        <v>153</v>
      </c>
      <c r="L170" s="49">
        <f t="shared" si="18"/>
        <v>-21.568627450980394</v>
      </c>
      <c r="M170" s="33">
        <f t="shared" si="19"/>
        <v>3.1640980343040963E-2</v>
      </c>
      <c r="N170" s="34">
        <f t="shared" si="20"/>
        <v>4.1093903598536735E-2</v>
      </c>
    </row>
    <row r="171" spans="1:14" hidden="1" outlineLevel="1" x14ac:dyDescent="0.25">
      <c r="A171" s="36"/>
      <c r="B171" s="50" t="s">
        <v>181</v>
      </c>
      <c r="C171" s="42">
        <f t="shared" si="14"/>
        <v>7.3170731707317067</v>
      </c>
      <c r="D171" s="48"/>
      <c r="E171" s="20">
        <v>5</v>
      </c>
      <c r="F171" s="14">
        <v>3</v>
      </c>
      <c r="G171" s="49">
        <f t="shared" si="15"/>
        <v>66.666666666666657</v>
      </c>
      <c r="H171" s="33">
        <f t="shared" si="16"/>
        <v>1.4359563469270534E-2</v>
      </c>
      <c r="I171" s="33">
        <f t="shared" si="17"/>
        <v>8.0469944475738305E-3</v>
      </c>
      <c r="J171" s="20">
        <v>88</v>
      </c>
      <c r="K171" s="14">
        <v>82</v>
      </c>
      <c r="L171" s="49">
        <f t="shared" si="18"/>
        <v>7.3170731707317067</v>
      </c>
      <c r="M171" s="33">
        <f t="shared" si="19"/>
        <v>2.3203385584896707E-2</v>
      </c>
      <c r="N171" s="34">
        <f t="shared" si="20"/>
        <v>2.2024183627973936E-2</v>
      </c>
    </row>
    <row r="172" spans="1:14" hidden="1" outlineLevel="1" x14ac:dyDescent="0.25">
      <c r="A172" s="36"/>
      <c r="B172" s="50" t="s">
        <v>182</v>
      </c>
      <c r="C172" s="42">
        <f t="shared" si="14"/>
        <v>-40</v>
      </c>
      <c r="D172" s="48"/>
      <c r="E172" s="20">
        <v>2</v>
      </c>
      <c r="F172" s="14">
        <v>0</v>
      </c>
      <c r="G172" s="49" t="str">
        <f t="shared" si="15"/>
        <v/>
      </c>
      <c r="H172" s="33">
        <f t="shared" si="16"/>
        <v>5.7438253877082138E-3</v>
      </c>
      <c r="I172" s="33" t="str">
        <f t="shared" si="17"/>
        <v/>
      </c>
      <c r="J172" s="20">
        <v>18</v>
      </c>
      <c r="K172" s="14">
        <v>30</v>
      </c>
      <c r="L172" s="49">
        <f t="shared" si="18"/>
        <v>-40</v>
      </c>
      <c r="M172" s="33">
        <f t="shared" si="19"/>
        <v>4.7461470514561441E-3</v>
      </c>
      <c r="N172" s="34">
        <f t="shared" si="20"/>
        <v>8.0576281565758311E-3</v>
      </c>
    </row>
    <row r="173" spans="1:14" hidden="1" outlineLevel="1" x14ac:dyDescent="0.25">
      <c r="A173" s="36"/>
      <c r="B173" s="50" t="s">
        <v>183</v>
      </c>
      <c r="C173" s="42">
        <f t="shared" si="14"/>
        <v>-66.666666666666657</v>
      </c>
      <c r="D173" s="48"/>
      <c r="E173" s="20">
        <v>0</v>
      </c>
      <c r="F173" s="14">
        <v>6</v>
      </c>
      <c r="G173" s="49">
        <f t="shared" si="15"/>
        <v>-100</v>
      </c>
      <c r="H173" s="33" t="str">
        <f t="shared" si="16"/>
        <v/>
      </c>
      <c r="I173" s="33">
        <f t="shared" si="17"/>
        <v>1.6093988895147661E-2</v>
      </c>
      <c r="J173" s="20">
        <v>16</v>
      </c>
      <c r="K173" s="14">
        <v>48</v>
      </c>
      <c r="L173" s="49">
        <f t="shared" si="18"/>
        <v>-66.666666666666657</v>
      </c>
      <c r="M173" s="33">
        <f t="shared" si="19"/>
        <v>4.2187973790721285E-3</v>
      </c>
      <c r="N173" s="34">
        <f t="shared" si="20"/>
        <v>1.2892205050521327E-2</v>
      </c>
    </row>
    <row r="174" spans="1:14" hidden="1" outlineLevel="1" x14ac:dyDescent="0.25">
      <c r="A174" s="36"/>
      <c r="B174" s="50" t="s">
        <v>184</v>
      </c>
      <c r="C174" s="42">
        <f t="shared" si="14"/>
        <v>-52</v>
      </c>
      <c r="D174" s="48"/>
      <c r="E174" s="20">
        <v>1</v>
      </c>
      <c r="F174" s="14">
        <v>2</v>
      </c>
      <c r="G174" s="49">
        <f t="shared" si="15"/>
        <v>-50</v>
      </c>
      <c r="H174" s="33">
        <f t="shared" si="16"/>
        <v>2.8719126938541069E-3</v>
      </c>
      <c r="I174" s="33">
        <f t="shared" si="17"/>
        <v>5.3646629650492212E-3</v>
      </c>
      <c r="J174" s="20">
        <v>12</v>
      </c>
      <c r="K174" s="14">
        <v>25</v>
      </c>
      <c r="L174" s="49">
        <f t="shared" si="18"/>
        <v>-52</v>
      </c>
      <c r="M174" s="33">
        <f t="shared" si="19"/>
        <v>3.1640980343040962E-3</v>
      </c>
      <c r="N174" s="34">
        <f t="shared" si="20"/>
        <v>6.7146901304798584E-3</v>
      </c>
    </row>
    <row r="175" spans="1:14" collapsed="1" x14ac:dyDescent="0.25">
      <c r="A175" s="36" t="s">
        <v>185</v>
      </c>
      <c r="B175" s="1" t="s">
        <v>186</v>
      </c>
      <c r="C175" s="42">
        <f t="shared" si="14"/>
        <v>-3.4517869870685267</v>
      </c>
      <c r="D175" s="48"/>
      <c r="E175" s="20">
        <v>563</v>
      </c>
      <c r="F175" s="14">
        <v>892</v>
      </c>
      <c r="G175" s="49">
        <f t="shared" si="15"/>
        <v>-36.883408071748882</v>
      </c>
      <c r="H175" s="33">
        <f t="shared" si="16"/>
        <v>1.616886846639862</v>
      </c>
      <c r="I175" s="33">
        <f t="shared" si="17"/>
        <v>2.3926396824119527</v>
      </c>
      <c r="J175" s="20">
        <v>9482</v>
      </c>
      <c r="K175" s="14">
        <v>9821</v>
      </c>
      <c r="L175" s="49">
        <f t="shared" si="18"/>
        <v>-3.4517869870685267</v>
      </c>
      <c r="M175" s="33">
        <f t="shared" si="19"/>
        <v>2.5001647967726202</v>
      </c>
      <c r="N175" s="34">
        <f t="shared" si="20"/>
        <v>2.6377988708577078</v>
      </c>
    </row>
    <row r="176" spans="1:14" hidden="1" outlineLevel="1" x14ac:dyDescent="0.25">
      <c r="A176" s="36"/>
      <c r="B176" s="50" t="s">
        <v>187</v>
      </c>
      <c r="C176" s="42">
        <f t="shared" si="14"/>
        <v>4.6258503401360542</v>
      </c>
      <c r="D176" s="48"/>
      <c r="E176" s="20">
        <v>351</v>
      </c>
      <c r="F176" s="14">
        <v>482</v>
      </c>
      <c r="G176" s="49">
        <f t="shared" si="15"/>
        <v>-27.178423236514522</v>
      </c>
      <c r="H176" s="33">
        <f t="shared" si="16"/>
        <v>1.0080413555427916</v>
      </c>
      <c r="I176" s="33">
        <f t="shared" si="17"/>
        <v>1.2928837745768622</v>
      </c>
      <c r="J176" s="20">
        <v>5383</v>
      </c>
      <c r="K176" s="14">
        <v>5145</v>
      </c>
      <c r="L176" s="49">
        <f t="shared" si="18"/>
        <v>4.6258503401360542</v>
      </c>
      <c r="M176" s="33">
        <f t="shared" si="19"/>
        <v>1.4193616432215792</v>
      </c>
      <c r="N176" s="34">
        <f t="shared" si="20"/>
        <v>1.3818832288527549</v>
      </c>
    </row>
    <row r="177" spans="1:14" hidden="1" outlineLevel="1" x14ac:dyDescent="0.25">
      <c r="A177" s="36"/>
      <c r="B177" s="50" t="s">
        <v>188</v>
      </c>
      <c r="C177" s="42">
        <f t="shared" si="14"/>
        <v>14.872364039955604</v>
      </c>
      <c r="D177" s="48"/>
      <c r="E177" s="20">
        <v>69</v>
      </c>
      <c r="F177" s="14">
        <v>64</v>
      </c>
      <c r="G177" s="49">
        <f t="shared" si="15"/>
        <v>7.8125</v>
      </c>
      <c r="H177" s="33">
        <f t="shared" si="16"/>
        <v>0.19816197587593337</v>
      </c>
      <c r="I177" s="33">
        <f t="shared" si="17"/>
        <v>0.17166921488157508</v>
      </c>
      <c r="J177" s="20">
        <v>1035</v>
      </c>
      <c r="K177" s="14">
        <v>901</v>
      </c>
      <c r="L177" s="49">
        <f t="shared" si="18"/>
        <v>14.872364039955604</v>
      </c>
      <c r="M177" s="33">
        <f t="shared" si="19"/>
        <v>0.27290345545872829</v>
      </c>
      <c r="N177" s="34">
        <f t="shared" si="20"/>
        <v>0.2419974323024941</v>
      </c>
    </row>
    <row r="178" spans="1:14" hidden="1" outlineLevel="1" x14ac:dyDescent="0.25">
      <c r="A178" s="36"/>
      <c r="B178" s="50" t="s">
        <v>189</v>
      </c>
      <c r="C178" s="42">
        <f t="shared" si="14"/>
        <v>17.344497607655502</v>
      </c>
      <c r="D178" s="48"/>
      <c r="E178" s="20">
        <v>12</v>
      </c>
      <c r="F178" s="14">
        <v>77</v>
      </c>
      <c r="G178" s="49">
        <f t="shared" si="15"/>
        <v>-84.415584415584405</v>
      </c>
      <c r="H178" s="33">
        <f t="shared" si="16"/>
        <v>3.4462952326249283E-2</v>
      </c>
      <c r="I178" s="33">
        <f t="shared" si="17"/>
        <v>0.206539524154395</v>
      </c>
      <c r="J178" s="20">
        <v>981</v>
      </c>
      <c r="K178" s="14">
        <v>836</v>
      </c>
      <c r="L178" s="49">
        <f t="shared" si="18"/>
        <v>17.344497607655502</v>
      </c>
      <c r="M178" s="33">
        <f t="shared" si="19"/>
        <v>0.25866501430435984</v>
      </c>
      <c r="N178" s="34">
        <f t="shared" si="20"/>
        <v>0.22453923796324649</v>
      </c>
    </row>
    <row r="179" spans="1:14" hidden="1" outlineLevel="1" x14ac:dyDescent="0.25">
      <c r="A179" s="36"/>
      <c r="B179" s="50" t="s">
        <v>190</v>
      </c>
      <c r="C179" s="42">
        <f t="shared" si="14"/>
        <v>-24.121779859484775</v>
      </c>
      <c r="D179" s="48"/>
      <c r="E179" s="20">
        <v>48</v>
      </c>
      <c r="F179" s="14">
        <v>52</v>
      </c>
      <c r="G179" s="49">
        <f t="shared" si="15"/>
        <v>-7.6923076923076925</v>
      </c>
      <c r="H179" s="33">
        <f t="shared" si="16"/>
        <v>0.13785180930499713</v>
      </c>
      <c r="I179" s="33">
        <f t="shared" si="17"/>
        <v>0.13948123709127974</v>
      </c>
      <c r="J179" s="20">
        <v>648</v>
      </c>
      <c r="K179" s="14">
        <v>854</v>
      </c>
      <c r="L179" s="49">
        <f t="shared" si="18"/>
        <v>-24.121779859484775</v>
      </c>
      <c r="M179" s="33">
        <f t="shared" si="19"/>
        <v>0.17086129385242119</v>
      </c>
      <c r="N179" s="34">
        <f t="shared" si="20"/>
        <v>0.22937381485719197</v>
      </c>
    </row>
    <row r="180" spans="1:14" hidden="1" outlineLevel="1" x14ac:dyDescent="0.25">
      <c r="A180" s="36"/>
      <c r="B180" s="50" t="s">
        <v>191</v>
      </c>
      <c r="C180" s="42">
        <f t="shared" si="14"/>
        <v>-21.363040629095675</v>
      </c>
      <c r="D180" s="48"/>
      <c r="E180" s="20">
        <v>37</v>
      </c>
      <c r="F180" s="14">
        <v>44</v>
      </c>
      <c r="G180" s="49">
        <f t="shared" si="15"/>
        <v>-15.909090909090908</v>
      </c>
      <c r="H180" s="33">
        <f t="shared" si="16"/>
        <v>0.10626076967260195</v>
      </c>
      <c r="I180" s="33">
        <f t="shared" si="17"/>
        <v>0.11802258523108285</v>
      </c>
      <c r="J180" s="20">
        <v>600</v>
      </c>
      <c r="K180" s="14">
        <v>763</v>
      </c>
      <c r="L180" s="49">
        <f t="shared" si="18"/>
        <v>-21.363040629095675</v>
      </c>
      <c r="M180" s="33">
        <f t="shared" si="19"/>
        <v>0.15820490171520482</v>
      </c>
      <c r="N180" s="34">
        <f t="shared" si="20"/>
        <v>0.20493234278224529</v>
      </c>
    </row>
    <row r="181" spans="1:14" hidden="1" outlineLevel="1" x14ac:dyDescent="0.25">
      <c r="A181" s="36"/>
      <c r="B181" s="50" t="s">
        <v>192</v>
      </c>
      <c r="C181" s="42">
        <f t="shared" si="14"/>
        <v>-36.708860759493675</v>
      </c>
      <c r="D181" s="48"/>
      <c r="E181" s="20">
        <v>35</v>
      </c>
      <c r="F181" s="14">
        <v>138</v>
      </c>
      <c r="G181" s="49">
        <f t="shared" si="15"/>
        <v>-74.637681159420282</v>
      </c>
      <c r="H181" s="33">
        <f t="shared" si="16"/>
        <v>0.10051694428489374</v>
      </c>
      <c r="I181" s="33">
        <f t="shared" si="17"/>
        <v>0.37016174458839624</v>
      </c>
      <c r="J181" s="20">
        <v>400</v>
      </c>
      <c r="K181" s="14">
        <v>632</v>
      </c>
      <c r="L181" s="49">
        <f t="shared" si="18"/>
        <v>-36.708860759493675</v>
      </c>
      <c r="M181" s="33">
        <f t="shared" si="19"/>
        <v>0.10546993447680321</v>
      </c>
      <c r="N181" s="34">
        <f t="shared" si="20"/>
        <v>0.16974736649853084</v>
      </c>
    </row>
    <row r="182" spans="1:14" hidden="1" outlineLevel="1" x14ac:dyDescent="0.25">
      <c r="A182" s="36"/>
      <c r="B182" s="50" t="s">
        <v>193</v>
      </c>
      <c r="C182" s="42">
        <f t="shared" si="14"/>
        <v>-70.588235294117652</v>
      </c>
      <c r="D182" s="48"/>
      <c r="E182" s="20">
        <v>0</v>
      </c>
      <c r="F182" s="14">
        <v>27</v>
      </c>
      <c r="G182" s="49">
        <f t="shared" si="15"/>
        <v>-100</v>
      </c>
      <c r="H182" s="33" t="str">
        <f t="shared" si="16"/>
        <v/>
      </c>
      <c r="I182" s="33">
        <f t="shared" si="17"/>
        <v>7.2422950028164484E-2</v>
      </c>
      <c r="J182" s="20">
        <v>140</v>
      </c>
      <c r="K182" s="14">
        <v>476</v>
      </c>
      <c r="L182" s="49">
        <f t="shared" si="18"/>
        <v>-70.588235294117652</v>
      </c>
      <c r="M182" s="33">
        <f t="shared" si="19"/>
        <v>3.691447706688112E-2</v>
      </c>
      <c r="N182" s="34">
        <f t="shared" si="20"/>
        <v>0.12784770008433652</v>
      </c>
    </row>
    <row r="183" spans="1:14" hidden="1" outlineLevel="1" x14ac:dyDescent="0.25">
      <c r="A183" s="36"/>
      <c r="B183" s="50" t="s">
        <v>194</v>
      </c>
      <c r="C183" s="42">
        <f t="shared" si="14"/>
        <v>25.555555555555554</v>
      </c>
      <c r="D183" s="48"/>
      <c r="E183" s="20">
        <v>9</v>
      </c>
      <c r="F183" s="14">
        <v>8</v>
      </c>
      <c r="G183" s="49">
        <f t="shared" si="15"/>
        <v>12.5</v>
      </c>
      <c r="H183" s="33">
        <f t="shared" si="16"/>
        <v>2.5847214244686962E-2</v>
      </c>
      <c r="I183" s="33">
        <f t="shared" si="17"/>
        <v>2.1458651860196885E-2</v>
      </c>
      <c r="J183" s="20">
        <v>113</v>
      </c>
      <c r="K183" s="14">
        <v>90</v>
      </c>
      <c r="L183" s="49">
        <f t="shared" si="18"/>
        <v>25.555555555555554</v>
      </c>
      <c r="M183" s="33">
        <f t="shared" si="19"/>
        <v>2.9795256489696907E-2</v>
      </c>
      <c r="N183" s="34">
        <f t="shared" si="20"/>
        <v>2.4172884469727492E-2</v>
      </c>
    </row>
    <row r="184" spans="1:14" hidden="1" outlineLevel="1" x14ac:dyDescent="0.25">
      <c r="A184" s="36"/>
      <c r="B184" s="50" t="s">
        <v>195</v>
      </c>
      <c r="C184" s="42" t="str">
        <f t="shared" si="14"/>
        <v/>
      </c>
      <c r="D184" s="48"/>
      <c r="E184" s="20">
        <v>1</v>
      </c>
      <c r="F184" s="14">
        <v>0</v>
      </c>
      <c r="G184" s="49" t="str">
        <f t="shared" si="15"/>
        <v/>
      </c>
      <c r="H184" s="33">
        <f t="shared" si="16"/>
        <v>2.8719126938541069E-3</v>
      </c>
      <c r="I184" s="33" t="str">
        <f t="shared" si="17"/>
        <v/>
      </c>
      <c r="J184" s="20">
        <v>101</v>
      </c>
      <c r="K184" s="14">
        <v>0</v>
      </c>
      <c r="L184" s="49" t="str">
        <f t="shared" si="18"/>
        <v/>
      </c>
      <c r="M184" s="33">
        <f t="shared" si="19"/>
        <v>2.6631158455392809E-2</v>
      </c>
      <c r="N184" s="34" t="str">
        <f t="shared" si="20"/>
        <v/>
      </c>
    </row>
    <row r="185" spans="1:14" hidden="1" outlineLevel="1" x14ac:dyDescent="0.25">
      <c r="A185" s="36"/>
      <c r="B185" s="50" t="s">
        <v>196</v>
      </c>
      <c r="C185" s="42">
        <f t="shared" si="14"/>
        <v>-45.098039215686278</v>
      </c>
      <c r="D185" s="48"/>
      <c r="E185" s="20">
        <v>0</v>
      </c>
      <c r="F185" s="14">
        <v>0</v>
      </c>
      <c r="G185" s="49" t="str">
        <f t="shared" si="15"/>
        <v/>
      </c>
      <c r="H185" s="33" t="str">
        <f t="shared" si="16"/>
        <v/>
      </c>
      <c r="I185" s="33" t="str">
        <f t="shared" si="17"/>
        <v/>
      </c>
      <c r="J185" s="20">
        <v>56</v>
      </c>
      <c r="K185" s="14">
        <v>102</v>
      </c>
      <c r="L185" s="49">
        <f t="shared" si="18"/>
        <v>-45.098039215686278</v>
      </c>
      <c r="M185" s="33">
        <f t="shared" si="19"/>
        <v>1.4765790826752449E-2</v>
      </c>
      <c r="N185" s="34">
        <f t="shared" si="20"/>
        <v>2.7395935732357823E-2</v>
      </c>
    </row>
    <row r="186" spans="1:14" hidden="1" outlineLevel="1" x14ac:dyDescent="0.25">
      <c r="A186" s="36"/>
      <c r="B186" s="50" t="s">
        <v>197</v>
      </c>
      <c r="C186" s="42">
        <f t="shared" si="14"/>
        <v>30.76923076923077</v>
      </c>
      <c r="D186" s="48"/>
      <c r="E186" s="20">
        <v>1</v>
      </c>
      <c r="F186" s="14">
        <v>0</v>
      </c>
      <c r="G186" s="49" t="str">
        <f t="shared" si="15"/>
        <v/>
      </c>
      <c r="H186" s="33">
        <f t="shared" si="16"/>
        <v>2.8719126938541069E-3</v>
      </c>
      <c r="I186" s="33" t="str">
        <f t="shared" si="17"/>
        <v/>
      </c>
      <c r="J186" s="20">
        <v>17</v>
      </c>
      <c r="K186" s="14">
        <v>13</v>
      </c>
      <c r="L186" s="49">
        <f t="shared" si="18"/>
        <v>30.76923076923077</v>
      </c>
      <c r="M186" s="33">
        <f t="shared" si="19"/>
        <v>4.4824722152641359E-3</v>
      </c>
      <c r="N186" s="34">
        <f t="shared" si="20"/>
        <v>3.4916388678495262E-3</v>
      </c>
    </row>
    <row r="187" spans="1:14" hidden="1" outlineLevel="1" x14ac:dyDescent="0.25">
      <c r="A187" s="36"/>
      <c r="B187" s="50" t="s">
        <v>198</v>
      </c>
      <c r="C187" s="42">
        <f t="shared" si="14"/>
        <v>-11.111111111111111</v>
      </c>
      <c r="D187" s="48"/>
      <c r="E187" s="20">
        <v>0</v>
      </c>
      <c r="F187" s="14">
        <v>0</v>
      </c>
      <c r="G187" s="49" t="str">
        <f t="shared" si="15"/>
        <v/>
      </c>
      <c r="H187" s="33" t="str">
        <f t="shared" si="16"/>
        <v/>
      </c>
      <c r="I187" s="33" t="str">
        <f t="shared" si="17"/>
        <v/>
      </c>
      <c r="J187" s="20">
        <v>8</v>
      </c>
      <c r="K187" s="14">
        <v>9</v>
      </c>
      <c r="L187" s="49">
        <f t="shared" si="18"/>
        <v>-11.111111111111111</v>
      </c>
      <c r="M187" s="33">
        <f t="shared" si="19"/>
        <v>2.1093986895360643E-3</v>
      </c>
      <c r="N187" s="34">
        <f t="shared" si="20"/>
        <v>2.4172884469727493E-3</v>
      </c>
    </row>
    <row r="188" spans="1:14" collapsed="1" x14ac:dyDescent="0.25">
      <c r="A188" s="36" t="s">
        <v>199</v>
      </c>
      <c r="B188" s="1" t="s">
        <v>200</v>
      </c>
      <c r="C188" s="42">
        <f t="shared" si="14"/>
        <v>-18.829516539440203</v>
      </c>
      <c r="D188" s="48"/>
      <c r="E188" s="20">
        <v>928</v>
      </c>
      <c r="F188" s="14">
        <v>1520</v>
      </c>
      <c r="G188" s="49">
        <f t="shared" si="15"/>
        <v>-38.94736842105263</v>
      </c>
      <c r="H188" s="33">
        <f t="shared" si="16"/>
        <v>2.6651349798966111</v>
      </c>
      <c r="I188" s="33">
        <f t="shared" si="17"/>
        <v>4.0771438534374083</v>
      </c>
      <c r="J188" s="20">
        <v>7975</v>
      </c>
      <c r="K188" s="14">
        <v>9825</v>
      </c>
      <c r="L188" s="49">
        <f t="shared" si="18"/>
        <v>-18.829516539440203</v>
      </c>
      <c r="M188" s="33">
        <f t="shared" si="19"/>
        <v>2.1028068186312638</v>
      </c>
      <c r="N188" s="34">
        <f t="shared" si="20"/>
        <v>2.6388732212785846</v>
      </c>
    </row>
    <row r="189" spans="1:14" hidden="1" outlineLevel="1" x14ac:dyDescent="0.25">
      <c r="A189" s="36"/>
      <c r="B189" s="50" t="s">
        <v>201</v>
      </c>
      <c r="C189" s="42">
        <f t="shared" si="14"/>
        <v>15.052684395383844</v>
      </c>
      <c r="D189" s="48"/>
      <c r="E189" s="20">
        <v>193</v>
      </c>
      <c r="F189" s="14">
        <v>385</v>
      </c>
      <c r="G189" s="49">
        <f t="shared" si="15"/>
        <v>-49.870129870129873</v>
      </c>
      <c r="H189" s="33">
        <f t="shared" si="16"/>
        <v>0.55427914991384264</v>
      </c>
      <c r="I189" s="33">
        <f t="shared" si="17"/>
        <v>1.0326976207719749</v>
      </c>
      <c r="J189" s="20">
        <v>2293</v>
      </c>
      <c r="K189" s="14">
        <v>1993</v>
      </c>
      <c r="L189" s="49">
        <f t="shared" si="18"/>
        <v>15.052684395383844</v>
      </c>
      <c r="M189" s="33">
        <f t="shared" si="19"/>
        <v>0.60460639938827432</v>
      </c>
      <c r="N189" s="34">
        <f t="shared" si="20"/>
        <v>0.53529509720185431</v>
      </c>
    </row>
    <row r="190" spans="1:14" hidden="1" outlineLevel="1" x14ac:dyDescent="0.25">
      <c r="A190" s="36"/>
      <c r="B190" s="50" t="s">
        <v>202</v>
      </c>
      <c r="C190" s="42">
        <f t="shared" si="14"/>
        <v>-42.114384748700175</v>
      </c>
      <c r="D190" s="48"/>
      <c r="E190" s="20">
        <v>149</v>
      </c>
      <c r="F190" s="14">
        <v>500</v>
      </c>
      <c r="G190" s="49">
        <f t="shared" si="15"/>
        <v>-70.199999999999989</v>
      </c>
      <c r="H190" s="33">
        <f t="shared" si="16"/>
        <v>0.42791499138426192</v>
      </c>
      <c r="I190" s="33">
        <f t="shared" si="17"/>
        <v>1.3411657412623053</v>
      </c>
      <c r="J190" s="20">
        <v>1670</v>
      </c>
      <c r="K190" s="14">
        <v>2885</v>
      </c>
      <c r="L190" s="49">
        <f t="shared" si="18"/>
        <v>-42.114384748700175</v>
      </c>
      <c r="M190" s="33">
        <f t="shared" si="19"/>
        <v>0.44033697644065334</v>
      </c>
      <c r="N190" s="34">
        <f t="shared" si="20"/>
        <v>0.77487524105737571</v>
      </c>
    </row>
    <row r="191" spans="1:14" hidden="1" outlineLevel="1" x14ac:dyDescent="0.25">
      <c r="A191" s="36"/>
      <c r="B191" s="50" t="s">
        <v>203</v>
      </c>
      <c r="C191" s="42">
        <f t="shared" si="14"/>
        <v>-28.030718595721339</v>
      </c>
      <c r="D191" s="48"/>
      <c r="E191" s="20">
        <v>197</v>
      </c>
      <c r="F191" s="14">
        <v>125</v>
      </c>
      <c r="G191" s="49">
        <f t="shared" si="15"/>
        <v>57.599999999999994</v>
      </c>
      <c r="H191" s="33">
        <f t="shared" si="16"/>
        <v>0.565766800689259</v>
      </c>
      <c r="I191" s="33">
        <f t="shared" si="17"/>
        <v>0.33529143531557631</v>
      </c>
      <c r="J191" s="20">
        <v>1312</v>
      </c>
      <c r="K191" s="14">
        <v>1823</v>
      </c>
      <c r="L191" s="49">
        <f t="shared" si="18"/>
        <v>-28.030718595721339</v>
      </c>
      <c r="M191" s="33">
        <f t="shared" si="19"/>
        <v>0.34594138508391448</v>
      </c>
      <c r="N191" s="34">
        <f t="shared" si="20"/>
        <v>0.48963520431459129</v>
      </c>
    </row>
    <row r="192" spans="1:14" hidden="1" outlineLevel="1" x14ac:dyDescent="0.25">
      <c r="A192" s="36"/>
      <c r="B192" s="50" t="s">
        <v>204</v>
      </c>
      <c r="C192" s="42">
        <f t="shared" si="14"/>
        <v>540.90909090909088</v>
      </c>
      <c r="D192" s="48"/>
      <c r="E192" s="20">
        <v>116</v>
      </c>
      <c r="F192" s="14">
        <v>45</v>
      </c>
      <c r="G192" s="49">
        <f t="shared" si="15"/>
        <v>157.77777777777777</v>
      </c>
      <c r="H192" s="33">
        <f t="shared" si="16"/>
        <v>0.33314187248707638</v>
      </c>
      <c r="I192" s="33">
        <f t="shared" si="17"/>
        <v>0.12070491671360747</v>
      </c>
      <c r="J192" s="20">
        <v>846</v>
      </c>
      <c r="K192" s="14">
        <v>132</v>
      </c>
      <c r="L192" s="49">
        <f t="shared" si="18"/>
        <v>540.90909090909088</v>
      </c>
      <c r="M192" s="33">
        <f t="shared" si="19"/>
        <v>0.22306891141843876</v>
      </c>
      <c r="N192" s="34">
        <f t="shared" si="20"/>
        <v>3.5453563888933649E-2</v>
      </c>
    </row>
    <row r="193" spans="1:14" hidden="1" outlineLevel="1" x14ac:dyDescent="0.25">
      <c r="A193" s="36"/>
      <c r="B193" s="50" t="s">
        <v>205</v>
      </c>
      <c r="C193" s="42">
        <f t="shared" si="14"/>
        <v>-0.76142131979695438</v>
      </c>
      <c r="D193" s="48"/>
      <c r="E193" s="20">
        <v>108</v>
      </c>
      <c r="F193" s="14">
        <v>19</v>
      </c>
      <c r="G193" s="49">
        <f t="shared" si="15"/>
        <v>468.42105263157896</v>
      </c>
      <c r="H193" s="33">
        <f t="shared" si="16"/>
        <v>0.31016657093624356</v>
      </c>
      <c r="I193" s="33">
        <f t="shared" si="17"/>
        <v>5.0964298167967596E-2</v>
      </c>
      <c r="J193" s="20">
        <v>782</v>
      </c>
      <c r="K193" s="14">
        <v>788</v>
      </c>
      <c r="L193" s="49">
        <f t="shared" si="18"/>
        <v>-0.76142131979695438</v>
      </c>
      <c r="M193" s="33">
        <f t="shared" si="19"/>
        <v>0.20619372190215027</v>
      </c>
      <c r="N193" s="34">
        <f t="shared" si="20"/>
        <v>0.21164703291272516</v>
      </c>
    </row>
    <row r="194" spans="1:14" hidden="1" outlineLevel="1" x14ac:dyDescent="0.25">
      <c r="A194" s="36"/>
      <c r="B194" s="50" t="s">
        <v>206</v>
      </c>
      <c r="C194" s="42">
        <f t="shared" si="14"/>
        <v>-45.268292682926834</v>
      </c>
      <c r="D194" s="48"/>
      <c r="E194" s="20">
        <v>93</v>
      </c>
      <c r="F194" s="14">
        <v>222</v>
      </c>
      <c r="G194" s="49">
        <f t="shared" si="15"/>
        <v>-58.108108108108105</v>
      </c>
      <c r="H194" s="33">
        <f t="shared" si="16"/>
        <v>0.26708788052843196</v>
      </c>
      <c r="I194" s="33">
        <f t="shared" si="17"/>
        <v>0.59547758912046356</v>
      </c>
      <c r="J194" s="20">
        <v>561</v>
      </c>
      <c r="K194" s="14">
        <v>1025</v>
      </c>
      <c r="L194" s="49">
        <f t="shared" si="18"/>
        <v>-45.268292682926834</v>
      </c>
      <c r="M194" s="33">
        <f t="shared" si="19"/>
        <v>0.1479215831037165</v>
      </c>
      <c r="N194" s="34">
        <f t="shared" si="20"/>
        <v>0.27530229534967421</v>
      </c>
    </row>
    <row r="195" spans="1:14" hidden="1" outlineLevel="1" x14ac:dyDescent="0.25">
      <c r="A195" s="36"/>
      <c r="B195" s="50" t="s">
        <v>207</v>
      </c>
      <c r="C195" s="42">
        <f t="shared" si="14"/>
        <v>-56.56565656565656</v>
      </c>
      <c r="D195" s="48"/>
      <c r="E195" s="20">
        <v>7</v>
      </c>
      <c r="F195" s="14">
        <v>54</v>
      </c>
      <c r="G195" s="49">
        <f t="shared" si="15"/>
        <v>-87.037037037037038</v>
      </c>
      <c r="H195" s="33">
        <f t="shared" si="16"/>
        <v>2.0103388856978748E-2</v>
      </c>
      <c r="I195" s="33">
        <f t="shared" si="17"/>
        <v>0.14484590005632897</v>
      </c>
      <c r="J195" s="20">
        <v>215</v>
      </c>
      <c r="K195" s="14">
        <v>495</v>
      </c>
      <c r="L195" s="49">
        <f t="shared" si="18"/>
        <v>-56.56565656565656</v>
      </c>
      <c r="M195" s="33">
        <f t="shared" si="19"/>
        <v>5.6690089781281719E-2</v>
      </c>
      <c r="N195" s="34">
        <f t="shared" si="20"/>
        <v>0.13295086458350119</v>
      </c>
    </row>
    <row r="196" spans="1:14" hidden="1" outlineLevel="1" x14ac:dyDescent="0.25">
      <c r="A196" s="36"/>
      <c r="B196" s="50" t="s">
        <v>208</v>
      </c>
      <c r="C196" s="42">
        <f t="shared" si="14"/>
        <v>-63.454545454545453</v>
      </c>
      <c r="D196" s="48"/>
      <c r="E196" s="20">
        <v>52</v>
      </c>
      <c r="F196" s="14">
        <v>154</v>
      </c>
      <c r="G196" s="49">
        <f t="shared" si="15"/>
        <v>-66.233766233766232</v>
      </c>
      <c r="H196" s="33">
        <f t="shared" si="16"/>
        <v>0.14933946008041354</v>
      </c>
      <c r="I196" s="33">
        <f t="shared" si="17"/>
        <v>0.41307904830879</v>
      </c>
      <c r="J196" s="20">
        <v>201</v>
      </c>
      <c r="K196" s="14">
        <v>550</v>
      </c>
      <c r="L196" s="49">
        <f t="shared" si="18"/>
        <v>-63.454545454545453</v>
      </c>
      <c r="M196" s="33">
        <f t="shared" si="19"/>
        <v>5.2998642074593615E-2</v>
      </c>
      <c r="N196" s="34">
        <f t="shared" si="20"/>
        <v>0.14772318287055689</v>
      </c>
    </row>
    <row r="197" spans="1:14" hidden="1" outlineLevel="1" x14ac:dyDescent="0.25">
      <c r="A197" s="36"/>
      <c r="B197" s="50" t="s">
        <v>209</v>
      </c>
      <c r="C197" s="42">
        <f t="shared" si="14"/>
        <v>-1.5873015873015872</v>
      </c>
      <c r="D197" s="48"/>
      <c r="E197" s="20">
        <v>5</v>
      </c>
      <c r="F197" s="14">
        <v>9</v>
      </c>
      <c r="G197" s="49">
        <f t="shared" si="15"/>
        <v>-44.444444444444443</v>
      </c>
      <c r="H197" s="33">
        <f t="shared" si="16"/>
        <v>1.4359563469270534E-2</v>
      </c>
      <c r="I197" s="33">
        <f t="shared" si="17"/>
        <v>2.4140983342721491E-2</v>
      </c>
      <c r="J197" s="20">
        <v>62</v>
      </c>
      <c r="K197" s="14">
        <v>63</v>
      </c>
      <c r="L197" s="49">
        <f t="shared" si="18"/>
        <v>-1.5873015873015872</v>
      </c>
      <c r="M197" s="33">
        <f t="shared" si="19"/>
        <v>1.6347839843904498E-2</v>
      </c>
      <c r="N197" s="34">
        <f t="shared" si="20"/>
        <v>1.6921019128809243E-2</v>
      </c>
    </row>
    <row r="198" spans="1:14" hidden="1" outlineLevel="1" x14ac:dyDescent="0.25">
      <c r="A198" s="36"/>
      <c r="B198" s="50" t="s">
        <v>210</v>
      </c>
      <c r="C198" s="42">
        <f t="shared" si="14"/>
        <v>-52.173913043478258</v>
      </c>
      <c r="D198" s="48"/>
      <c r="E198" s="20">
        <v>0</v>
      </c>
      <c r="F198" s="14">
        <v>5</v>
      </c>
      <c r="G198" s="49">
        <f t="shared" si="15"/>
        <v>-100</v>
      </c>
      <c r="H198" s="33" t="str">
        <f t="shared" si="16"/>
        <v/>
      </c>
      <c r="I198" s="33">
        <f t="shared" si="17"/>
        <v>1.3411657412623051E-2</v>
      </c>
      <c r="J198" s="20">
        <v>22</v>
      </c>
      <c r="K198" s="14">
        <v>46</v>
      </c>
      <c r="L198" s="49">
        <f t="shared" si="18"/>
        <v>-52.173913043478258</v>
      </c>
      <c r="M198" s="33">
        <f t="shared" si="19"/>
        <v>5.8008463962241769E-3</v>
      </c>
      <c r="N198" s="34">
        <f t="shared" si="20"/>
        <v>1.2355029840082941E-2</v>
      </c>
    </row>
    <row r="199" spans="1:14" hidden="1" outlineLevel="1" x14ac:dyDescent="0.25">
      <c r="A199" s="36"/>
      <c r="B199" s="50" t="s">
        <v>211</v>
      </c>
      <c r="C199" s="42">
        <f t="shared" si="14"/>
        <v>-55.555555555555557</v>
      </c>
      <c r="D199" s="48"/>
      <c r="E199" s="20">
        <v>5</v>
      </c>
      <c r="F199" s="14">
        <v>2</v>
      </c>
      <c r="G199" s="49">
        <f t="shared" si="15"/>
        <v>150</v>
      </c>
      <c r="H199" s="33">
        <f t="shared" si="16"/>
        <v>1.4359563469270534E-2</v>
      </c>
      <c r="I199" s="33">
        <f t="shared" si="17"/>
        <v>5.3646629650492212E-3</v>
      </c>
      <c r="J199" s="20">
        <v>8</v>
      </c>
      <c r="K199" s="14">
        <v>18</v>
      </c>
      <c r="L199" s="49">
        <f t="shared" si="18"/>
        <v>-55.555555555555557</v>
      </c>
      <c r="M199" s="33">
        <f t="shared" si="19"/>
        <v>2.1093986895360643E-3</v>
      </c>
      <c r="N199" s="34">
        <f t="shared" si="20"/>
        <v>4.8345768939454985E-3</v>
      </c>
    </row>
    <row r="200" spans="1:14" hidden="1" outlineLevel="1" x14ac:dyDescent="0.25">
      <c r="A200" s="36"/>
      <c r="B200" s="50" t="s">
        <v>212</v>
      </c>
      <c r="C200" s="42" t="str">
        <f t="shared" si="14"/>
        <v/>
      </c>
      <c r="D200" s="48"/>
      <c r="E200" s="20">
        <v>3</v>
      </c>
      <c r="F200" s="14">
        <v>0</v>
      </c>
      <c r="G200" s="49" t="str">
        <f t="shared" si="15"/>
        <v/>
      </c>
      <c r="H200" s="33">
        <f t="shared" si="16"/>
        <v>8.6157380815623207E-3</v>
      </c>
      <c r="I200" s="33" t="str">
        <f t="shared" si="17"/>
        <v/>
      </c>
      <c r="J200" s="20">
        <v>3</v>
      </c>
      <c r="K200" s="14">
        <v>0</v>
      </c>
      <c r="L200" s="49" t="str">
        <f t="shared" si="18"/>
        <v/>
      </c>
      <c r="M200" s="33">
        <f t="shared" si="19"/>
        <v>7.9102450857602405E-4</v>
      </c>
      <c r="N200" s="34" t="str">
        <f t="shared" si="20"/>
        <v/>
      </c>
    </row>
    <row r="201" spans="1:14" hidden="1" outlineLevel="1" x14ac:dyDescent="0.25">
      <c r="A201" s="36"/>
      <c r="B201" s="50" t="s">
        <v>213</v>
      </c>
      <c r="C201" s="42">
        <f t="shared" si="14"/>
        <v>-100</v>
      </c>
      <c r="D201" s="48"/>
      <c r="E201" s="20">
        <v>0</v>
      </c>
      <c r="F201" s="14">
        <v>0</v>
      </c>
      <c r="G201" s="49" t="str">
        <f t="shared" si="15"/>
        <v/>
      </c>
      <c r="H201" s="33" t="str">
        <f t="shared" si="16"/>
        <v/>
      </c>
      <c r="I201" s="33" t="str">
        <f t="shared" si="17"/>
        <v/>
      </c>
      <c r="J201" s="20">
        <v>0</v>
      </c>
      <c r="K201" s="14">
        <v>7</v>
      </c>
      <c r="L201" s="49">
        <f t="shared" si="18"/>
        <v>-100</v>
      </c>
      <c r="M201" s="33" t="str">
        <f t="shared" si="19"/>
        <v/>
      </c>
      <c r="N201" s="34">
        <f t="shared" si="20"/>
        <v>1.8801132365343606E-3</v>
      </c>
    </row>
    <row r="202" spans="1:14" collapsed="1" x14ac:dyDescent="0.25">
      <c r="A202" s="36" t="s">
        <v>214</v>
      </c>
      <c r="B202" s="1" t="s">
        <v>215</v>
      </c>
      <c r="C202" s="42">
        <f t="shared" ref="C202:C265" si="21">IF(K202=0,"",SUM(((J202-K202)/K202)*100))</f>
        <v>1.568345323741007</v>
      </c>
      <c r="D202" s="48"/>
      <c r="E202" s="20">
        <v>248</v>
      </c>
      <c r="F202" s="14">
        <v>244</v>
      </c>
      <c r="G202" s="49">
        <f t="shared" ref="G202:G265" si="22">IF(F202=0,"",SUM(((E202-F202)/F202)*100))</f>
        <v>1.639344262295082</v>
      </c>
      <c r="H202" s="33">
        <f t="shared" ref="H202:H265" si="23">IF(E202=0,"",SUM((E202/CntPeriod)*100))</f>
        <v>0.71223434807581842</v>
      </c>
      <c r="I202" s="33">
        <f t="shared" ref="I202:I265" si="24">IF(F202=0,"",SUM((F202/CntPeriodPrevYear)*100))</f>
        <v>0.65448888173600495</v>
      </c>
      <c r="J202" s="20">
        <v>7059</v>
      </c>
      <c r="K202" s="14">
        <v>6950</v>
      </c>
      <c r="L202" s="49">
        <f t="shared" ref="L202:L265" si="25">IF(K202=0,"",SUM(((J202-K202)/K202)*100))</f>
        <v>1.568345323741007</v>
      </c>
      <c r="M202" s="33">
        <f t="shared" ref="M202:M265" si="26">IF(J202=0,"",SUM((J202/CntYearAck)*100))</f>
        <v>1.8612806686793846</v>
      </c>
      <c r="N202" s="34">
        <f t="shared" ref="N202:N265" si="27">IF(K202=0,"",SUM((K202/CntPrevYearAck)*100))</f>
        <v>1.8666838562734007</v>
      </c>
    </row>
    <row r="203" spans="1:14" hidden="1" outlineLevel="1" x14ac:dyDescent="0.25">
      <c r="A203" s="36"/>
      <c r="B203" s="50" t="s">
        <v>216</v>
      </c>
      <c r="C203" s="42">
        <f t="shared" si="21"/>
        <v>20.4839482510781</v>
      </c>
      <c r="D203" s="48"/>
      <c r="E203" s="20">
        <v>97</v>
      </c>
      <c r="F203" s="14">
        <v>77</v>
      </c>
      <c r="G203" s="49">
        <f t="shared" si="22"/>
        <v>25.97402597402597</v>
      </c>
      <c r="H203" s="33">
        <f t="shared" si="23"/>
        <v>0.27857553130384838</v>
      </c>
      <c r="I203" s="33">
        <f t="shared" si="24"/>
        <v>0.206539524154395</v>
      </c>
      <c r="J203" s="20">
        <v>5029</v>
      </c>
      <c r="K203" s="14">
        <v>4174</v>
      </c>
      <c r="L203" s="49">
        <f t="shared" si="25"/>
        <v>20.4839482510781</v>
      </c>
      <c r="M203" s="33">
        <f t="shared" si="26"/>
        <v>1.3260207512096085</v>
      </c>
      <c r="N203" s="34">
        <f t="shared" si="27"/>
        <v>1.1210846641849173</v>
      </c>
    </row>
    <row r="204" spans="1:14" hidden="1" outlineLevel="1" x14ac:dyDescent="0.25">
      <c r="A204" s="36"/>
      <c r="B204" s="50">
        <v>500</v>
      </c>
      <c r="C204" s="42">
        <f t="shared" si="21"/>
        <v>-33.676470588235297</v>
      </c>
      <c r="D204" s="48"/>
      <c r="E204" s="20">
        <v>33</v>
      </c>
      <c r="F204" s="14">
        <v>80</v>
      </c>
      <c r="G204" s="49">
        <f t="shared" si="22"/>
        <v>-58.75</v>
      </c>
      <c r="H204" s="33">
        <f t="shared" si="23"/>
        <v>9.4773118897185524E-2</v>
      </c>
      <c r="I204" s="33">
        <f t="shared" si="24"/>
        <v>0.21458651860196881</v>
      </c>
      <c r="J204" s="20">
        <v>902</v>
      </c>
      <c r="K204" s="14">
        <v>1360</v>
      </c>
      <c r="L204" s="49">
        <f t="shared" si="25"/>
        <v>-33.676470588235297</v>
      </c>
      <c r="M204" s="33">
        <f t="shared" si="26"/>
        <v>0.23783470224519121</v>
      </c>
      <c r="N204" s="34">
        <f t="shared" si="27"/>
        <v>0.36527914309810433</v>
      </c>
    </row>
    <row r="205" spans="1:14" hidden="1" outlineLevel="1" x14ac:dyDescent="0.25">
      <c r="A205" s="36"/>
      <c r="B205" s="50" t="s">
        <v>217</v>
      </c>
      <c r="C205" s="42">
        <f t="shared" si="21"/>
        <v>384.87394957983196</v>
      </c>
      <c r="D205" s="48"/>
      <c r="E205" s="20">
        <v>65</v>
      </c>
      <c r="F205" s="14">
        <v>12</v>
      </c>
      <c r="G205" s="49">
        <f t="shared" si="22"/>
        <v>441.66666666666669</v>
      </c>
      <c r="H205" s="33">
        <f t="shared" si="23"/>
        <v>0.18667432510051696</v>
      </c>
      <c r="I205" s="33">
        <f t="shared" si="24"/>
        <v>3.2187977790295322E-2</v>
      </c>
      <c r="J205" s="20">
        <v>577</v>
      </c>
      <c r="K205" s="14">
        <v>119</v>
      </c>
      <c r="L205" s="49">
        <f t="shared" si="25"/>
        <v>384.87394957983196</v>
      </c>
      <c r="M205" s="33">
        <f t="shared" si="26"/>
        <v>0.15214038048278863</v>
      </c>
      <c r="N205" s="34">
        <f t="shared" si="27"/>
        <v>3.196192502108413E-2</v>
      </c>
    </row>
    <row r="206" spans="1:14" hidden="1" outlineLevel="1" x14ac:dyDescent="0.25">
      <c r="A206" s="36"/>
      <c r="B206" s="50" t="s">
        <v>218</v>
      </c>
      <c r="C206" s="42">
        <f t="shared" si="21"/>
        <v>-51.93452380952381</v>
      </c>
      <c r="D206" s="48"/>
      <c r="E206" s="20">
        <v>11</v>
      </c>
      <c r="F206" s="14">
        <v>54</v>
      </c>
      <c r="G206" s="49">
        <f t="shared" si="22"/>
        <v>-79.629629629629633</v>
      </c>
      <c r="H206" s="33">
        <f t="shared" si="23"/>
        <v>3.1591039632395179E-2</v>
      </c>
      <c r="I206" s="33">
        <f t="shared" si="24"/>
        <v>0.14484590005632897</v>
      </c>
      <c r="J206" s="20">
        <v>323</v>
      </c>
      <c r="K206" s="14">
        <v>672</v>
      </c>
      <c r="L206" s="49">
        <f t="shared" si="25"/>
        <v>-51.93452380952381</v>
      </c>
      <c r="M206" s="33">
        <f t="shared" si="26"/>
        <v>8.5166972090018583E-2</v>
      </c>
      <c r="N206" s="34">
        <f t="shared" si="27"/>
        <v>0.18049087070729858</v>
      </c>
    </row>
    <row r="207" spans="1:14" hidden="1" outlineLevel="1" x14ac:dyDescent="0.25">
      <c r="A207" s="36"/>
      <c r="B207" s="50" t="s">
        <v>219</v>
      </c>
      <c r="C207" s="42">
        <f t="shared" si="21"/>
        <v>120.37037037037037</v>
      </c>
      <c r="D207" s="48"/>
      <c r="E207" s="20">
        <v>39</v>
      </c>
      <c r="F207" s="14">
        <v>13</v>
      </c>
      <c r="G207" s="49">
        <f t="shared" si="22"/>
        <v>200</v>
      </c>
      <c r="H207" s="33">
        <f t="shared" si="23"/>
        <v>0.11200459506031017</v>
      </c>
      <c r="I207" s="33">
        <f t="shared" si="24"/>
        <v>3.4870309272819935E-2</v>
      </c>
      <c r="J207" s="20">
        <v>119</v>
      </c>
      <c r="K207" s="14">
        <v>54</v>
      </c>
      <c r="L207" s="49">
        <f t="shared" si="25"/>
        <v>120.37037037037037</v>
      </c>
      <c r="M207" s="33">
        <f t="shared" si="26"/>
        <v>3.1377305506848953E-2</v>
      </c>
      <c r="N207" s="34">
        <f t="shared" si="27"/>
        <v>1.4503730681836495E-2</v>
      </c>
    </row>
    <row r="208" spans="1:14" hidden="1" outlineLevel="1" x14ac:dyDescent="0.25">
      <c r="A208" s="36"/>
      <c r="B208" s="50" t="s">
        <v>220</v>
      </c>
      <c r="C208" s="42">
        <f t="shared" si="21"/>
        <v>-56.862745098039213</v>
      </c>
      <c r="D208" s="48"/>
      <c r="E208" s="20">
        <v>3</v>
      </c>
      <c r="F208" s="14">
        <v>6</v>
      </c>
      <c r="G208" s="49">
        <f t="shared" si="22"/>
        <v>-50</v>
      </c>
      <c r="H208" s="33">
        <f t="shared" si="23"/>
        <v>8.6157380815623207E-3</v>
      </c>
      <c r="I208" s="33">
        <f t="shared" si="24"/>
        <v>1.6093988895147661E-2</v>
      </c>
      <c r="J208" s="20">
        <v>44</v>
      </c>
      <c r="K208" s="14">
        <v>102</v>
      </c>
      <c r="L208" s="49">
        <f t="shared" si="25"/>
        <v>-56.862745098039213</v>
      </c>
      <c r="M208" s="33">
        <f t="shared" si="26"/>
        <v>1.1601692792448354E-2</v>
      </c>
      <c r="N208" s="34">
        <f t="shared" si="27"/>
        <v>2.7395935732357823E-2</v>
      </c>
    </row>
    <row r="209" spans="1:14" hidden="1" outlineLevel="1" x14ac:dyDescent="0.25">
      <c r="A209" s="36"/>
      <c r="B209" s="50" t="s">
        <v>221</v>
      </c>
      <c r="C209" s="42">
        <f t="shared" si="21"/>
        <v>150</v>
      </c>
      <c r="D209" s="48"/>
      <c r="E209" s="20">
        <v>0</v>
      </c>
      <c r="F209" s="14">
        <v>0</v>
      </c>
      <c r="G209" s="49" t="str">
        <f t="shared" si="22"/>
        <v/>
      </c>
      <c r="H209" s="33" t="str">
        <f t="shared" si="23"/>
        <v/>
      </c>
      <c r="I209" s="33" t="str">
        <f t="shared" si="24"/>
        <v/>
      </c>
      <c r="J209" s="20">
        <v>25</v>
      </c>
      <c r="K209" s="14">
        <v>10</v>
      </c>
      <c r="L209" s="49">
        <f t="shared" si="25"/>
        <v>150</v>
      </c>
      <c r="M209" s="33">
        <f t="shared" si="26"/>
        <v>6.5918709048002006E-3</v>
      </c>
      <c r="N209" s="34">
        <f t="shared" si="27"/>
        <v>2.6858760521919433E-3</v>
      </c>
    </row>
    <row r="210" spans="1:14" hidden="1" outlineLevel="1" x14ac:dyDescent="0.25">
      <c r="A210" s="36"/>
      <c r="B210" s="50">
        <v>124</v>
      </c>
      <c r="C210" s="42" t="str">
        <f t="shared" si="21"/>
        <v/>
      </c>
      <c r="D210" s="48"/>
      <c r="E210" s="20">
        <v>0</v>
      </c>
      <c r="F210" s="14">
        <v>0</v>
      </c>
      <c r="G210" s="49" t="str">
        <f t="shared" si="22"/>
        <v/>
      </c>
      <c r="H210" s="33" t="str">
        <f t="shared" si="23"/>
        <v/>
      </c>
      <c r="I210" s="33" t="str">
        <f t="shared" si="24"/>
        <v/>
      </c>
      <c r="J210" s="20">
        <v>15</v>
      </c>
      <c r="K210" s="14">
        <v>0</v>
      </c>
      <c r="L210" s="49" t="str">
        <f t="shared" si="25"/>
        <v/>
      </c>
      <c r="M210" s="33">
        <f t="shared" si="26"/>
        <v>3.9551225428801203E-3</v>
      </c>
      <c r="N210" s="34" t="str">
        <f t="shared" si="27"/>
        <v/>
      </c>
    </row>
    <row r="211" spans="1:14" hidden="1" outlineLevel="1" x14ac:dyDescent="0.25">
      <c r="A211" s="36"/>
      <c r="B211" s="50" t="s">
        <v>222</v>
      </c>
      <c r="C211" s="42">
        <f t="shared" si="21"/>
        <v>450</v>
      </c>
      <c r="D211" s="48"/>
      <c r="E211" s="20">
        <v>0</v>
      </c>
      <c r="F211" s="14">
        <v>1</v>
      </c>
      <c r="G211" s="49">
        <f t="shared" si="22"/>
        <v>-100</v>
      </c>
      <c r="H211" s="33" t="str">
        <f t="shared" si="23"/>
        <v/>
      </c>
      <c r="I211" s="33">
        <f t="shared" si="24"/>
        <v>2.6823314825246106E-3</v>
      </c>
      <c r="J211" s="20">
        <v>11</v>
      </c>
      <c r="K211" s="14">
        <v>2</v>
      </c>
      <c r="L211" s="49">
        <f t="shared" si="25"/>
        <v>450</v>
      </c>
      <c r="M211" s="33">
        <f t="shared" si="26"/>
        <v>2.9004231981120884E-3</v>
      </c>
      <c r="N211" s="34">
        <f t="shared" si="27"/>
        <v>5.371752104383887E-4</v>
      </c>
    </row>
    <row r="212" spans="1:14" hidden="1" outlineLevel="1" x14ac:dyDescent="0.25">
      <c r="A212" s="36"/>
      <c r="B212" s="50" t="s">
        <v>223</v>
      </c>
      <c r="C212" s="42">
        <f t="shared" si="21"/>
        <v>-67.857142857142861</v>
      </c>
      <c r="D212" s="48"/>
      <c r="E212" s="20">
        <v>0</v>
      </c>
      <c r="F212" s="14">
        <v>1</v>
      </c>
      <c r="G212" s="49">
        <f t="shared" si="22"/>
        <v>-100</v>
      </c>
      <c r="H212" s="33" t="str">
        <f t="shared" si="23"/>
        <v/>
      </c>
      <c r="I212" s="33">
        <f t="shared" si="24"/>
        <v>2.6823314825246106E-3</v>
      </c>
      <c r="J212" s="20">
        <v>9</v>
      </c>
      <c r="K212" s="14">
        <v>28</v>
      </c>
      <c r="L212" s="49">
        <f t="shared" si="25"/>
        <v>-67.857142857142861</v>
      </c>
      <c r="M212" s="33">
        <f t="shared" si="26"/>
        <v>2.373073525728072E-3</v>
      </c>
      <c r="N212" s="34">
        <f t="shared" si="27"/>
        <v>7.5204529461374422E-3</v>
      </c>
    </row>
    <row r="213" spans="1:14" hidden="1" outlineLevel="1" x14ac:dyDescent="0.25">
      <c r="A213" s="36"/>
      <c r="B213" s="50" t="s">
        <v>224</v>
      </c>
      <c r="C213" s="42">
        <f t="shared" si="21"/>
        <v>66.666666666666657</v>
      </c>
      <c r="D213" s="48"/>
      <c r="E213" s="20">
        <v>0</v>
      </c>
      <c r="F213" s="14">
        <v>0</v>
      </c>
      <c r="G213" s="49" t="str">
        <f t="shared" si="22"/>
        <v/>
      </c>
      <c r="H213" s="33" t="str">
        <f t="shared" si="23"/>
        <v/>
      </c>
      <c r="I213" s="33" t="str">
        <f t="shared" si="24"/>
        <v/>
      </c>
      <c r="J213" s="20">
        <v>5</v>
      </c>
      <c r="K213" s="14">
        <v>3</v>
      </c>
      <c r="L213" s="49">
        <f t="shared" si="25"/>
        <v>66.666666666666657</v>
      </c>
      <c r="M213" s="33">
        <f t="shared" si="26"/>
        <v>1.3183741809600401E-3</v>
      </c>
      <c r="N213" s="34">
        <f t="shared" si="27"/>
        <v>8.0576281565758294E-4</v>
      </c>
    </row>
    <row r="214" spans="1:14" hidden="1" outlineLevel="1" x14ac:dyDescent="0.25">
      <c r="A214" s="36"/>
      <c r="B214" s="50" t="s">
        <v>225</v>
      </c>
      <c r="C214" s="42">
        <f t="shared" si="21"/>
        <v>-100</v>
      </c>
      <c r="D214" s="48"/>
      <c r="E214" s="20">
        <v>0</v>
      </c>
      <c r="F214" s="14">
        <v>0</v>
      </c>
      <c r="G214" s="49" t="str">
        <f t="shared" si="22"/>
        <v/>
      </c>
      <c r="H214" s="33" t="str">
        <f t="shared" si="23"/>
        <v/>
      </c>
      <c r="I214" s="33" t="str">
        <f t="shared" si="24"/>
        <v/>
      </c>
      <c r="J214" s="20">
        <v>0</v>
      </c>
      <c r="K214" s="14">
        <v>409</v>
      </c>
      <c r="L214" s="49">
        <f t="shared" si="25"/>
        <v>-100</v>
      </c>
      <c r="M214" s="33" t="str">
        <f t="shared" si="26"/>
        <v/>
      </c>
      <c r="N214" s="34">
        <f t="shared" si="27"/>
        <v>0.10985233053465049</v>
      </c>
    </row>
    <row r="215" spans="1:14" hidden="1" outlineLevel="1" x14ac:dyDescent="0.25">
      <c r="A215" s="36"/>
      <c r="B215" s="50" t="s">
        <v>226</v>
      </c>
      <c r="C215" s="42">
        <f t="shared" si="21"/>
        <v>-100</v>
      </c>
      <c r="D215" s="48"/>
      <c r="E215" s="20">
        <v>0</v>
      </c>
      <c r="F215" s="14">
        <v>0</v>
      </c>
      <c r="G215" s="49" t="str">
        <f t="shared" si="22"/>
        <v/>
      </c>
      <c r="H215" s="33" t="str">
        <f t="shared" si="23"/>
        <v/>
      </c>
      <c r="I215" s="33" t="str">
        <f t="shared" si="24"/>
        <v/>
      </c>
      <c r="J215" s="20">
        <v>0</v>
      </c>
      <c r="K215" s="14">
        <v>17</v>
      </c>
      <c r="L215" s="49">
        <f t="shared" si="25"/>
        <v>-100</v>
      </c>
      <c r="M215" s="33" t="str">
        <f t="shared" si="26"/>
        <v/>
      </c>
      <c r="N215" s="34">
        <f t="shared" si="27"/>
        <v>4.5659892887263036E-3</v>
      </c>
    </row>
    <row r="216" spans="1:14" collapsed="1" x14ac:dyDescent="0.25">
      <c r="A216" s="36" t="s">
        <v>227</v>
      </c>
      <c r="B216" s="1" t="s">
        <v>228</v>
      </c>
      <c r="C216" s="42">
        <f t="shared" si="21"/>
        <v>-12.658385093167702</v>
      </c>
      <c r="D216" s="48"/>
      <c r="E216" s="20">
        <v>491</v>
      </c>
      <c r="F216" s="14">
        <v>656</v>
      </c>
      <c r="G216" s="49">
        <f t="shared" si="22"/>
        <v>-25.152439024390244</v>
      </c>
      <c r="H216" s="33">
        <f t="shared" si="23"/>
        <v>1.4101091326823665</v>
      </c>
      <c r="I216" s="33">
        <f t="shared" si="24"/>
        <v>1.7596094525361445</v>
      </c>
      <c r="J216" s="20">
        <v>7031</v>
      </c>
      <c r="K216" s="14">
        <v>8050</v>
      </c>
      <c r="L216" s="49">
        <f t="shared" si="25"/>
        <v>-12.658385093167702</v>
      </c>
      <c r="M216" s="33">
        <f t="shared" si="26"/>
        <v>1.8538977732660085</v>
      </c>
      <c r="N216" s="34">
        <f t="shared" si="27"/>
        <v>2.1621302220145142</v>
      </c>
    </row>
    <row r="217" spans="1:14" hidden="1" outlineLevel="1" x14ac:dyDescent="0.25">
      <c r="A217" s="36"/>
      <c r="B217" s="50" t="s">
        <v>229</v>
      </c>
      <c r="C217" s="42">
        <f t="shared" si="21"/>
        <v>-24.959393611261504</v>
      </c>
      <c r="D217" s="48"/>
      <c r="E217" s="20">
        <v>109</v>
      </c>
      <c r="F217" s="14">
        <v>311</v>
      </c>
      <c r="G217" s="49">
        <f t="shared" si="22"/>
        <v>-64.951768488745969</v>
      </c>
      <c r="H217" s="33">
        <f t="shared" si="23"/>
        <v>0.31303848363009762</v>
      </c>
      <c r="I217" s="33">
        <f t="shared" si="24"/>
        <v>0.83420509106515384</v>
      </c>
      <c r="J217" s="20">
        <v>2772</v>
      </c>
      <c r="K217" s="14">
        <v>3694</v>
      </c>
      <c r="L217" s="49">
        <f t="shared" si="25"/>
        <v>-24.959393611261504</v>
      </c>
      <c r="M217" s="33">
        <f t="shared" si="26"/>
        <v>0.73090664592424626</v>
      </c>
      <c r="N217" s="34">
        <f t="shared" si="27"/>
        <v>0.99216261367970382</v>
      </c>
    </row>
    <row r="218" spans="1:14" hidden="1" outlineLevel="1" x14ac:dyDescent="0.25">
      <c r="A218" s="36"/>
      <c r="B218" s="50" t="s">
        <v>230</v>
      </c>
      <c r="C218" s="42">
        <f t="shared" si="21"/>
        <v>-28.494041170097507</v>
      </c>
      <c r="D218" s="48"/>
      <c r="E218" s="20">
        <v>78</v>
      </c>
      <c r="F218" s="14">
        <v>125</v>
      </c>
      <c r="G218" s="49">
        <f t="shared" si="22"/>
        <v>-37.6</v>
      </c>
      <c r="H218" s="33">
        <f t="shared" si="23"/>
        <v>0.22400919012062034</v>
      </c>
      <c r="I218" s="33">
        <f t="shared" si="24"/>
        <v>0.33529143531557631</v>
      </c>
      <c r="J218" s="20">
        <v>1320</v>
      </c>
      <c r="K218" s="14">
        <v>1846</v>
      </c>
      <c r="L218" s="49">
        <f t="shared" si="25"/>
        <v>-28.494041170097507</v>
      </c>
      <c r="M218" s="33">
        <f t="shared" si="26"/>
        <v>0.34805078377345056</v>
      </c>
      <c r="N218" s="34">
        <f t="shared" si="27"/>
        <v>0.49581271923463277</v>
      </c>
    </row>
    <row r="219" spans="1:14" hidden="1" outlineLevel="1" x14ac:dyDescent="0.25">
      <c r="A219" s="36"/>
      <c r="B219" s="50" t="s">
        <v>231</v>
      </c>
      <c r="C219" s="42">
        <f t="shared" si="21"/>
        <v>38.089480048367591</v>
      </c>
      <c r="D219" s="48"/>
      <c r="E219" s="20">
        <v>184</v>
      </c>
      <c r="F219" s="14">
        <v>61</v>
      </c>
      <c r="G219" s="49">
        <f t="shared" si="22"/>
        <v>201.63934426229505</v>
      </c>
      <c r="H219" s="33">
        <f t="shared" si="23"/>
        <v>0.52843193566915569</v>
      </c>
      <c r="I219" s="33">
        <f t="shared" si="24"/>
        <v>0.16362222043400124</v>
      </c>
      <c r="J219" s="20">
        <v>1142</v>
      </c>
      <c r="K219" s="14">
        <v>827</v>
      </c>
      <c r="L219" s="49">
        <f t="shared" si="25"/>
        <v>38.089480048367591</v>
      </c>
      <c r="M219" s="33">
        <f t="shared" si="26"/>
        <v>0.30111666293127315</v>
      </c>
      <c r="N219" s="34">
        <f t="shared" si="27"/>
        <v>0.22212194951627373</v>
      </c>
    </row>
    <row r="220" spans="1:14" hidden="1" outlineLevel="1" x14ac:dyDescent="0.25">
      <c r="A220" s="36"/>
      <c r="B220" s="50" t="s">
        <v>232</v>
      </c>
      <c r="C220" s="42">
        <f t="shared" si="21"/>
        <v>10.834371108343712</v>
      </c>
      <c r="D220" s="48"/>
      <c r="E220" s="20">
        <v>37</v>
      </c>
      <c r="F220" s="14">
        <v>86</v>
      </c>
      <c r="G220" s="49">
        <f t="shared" si="22"/>
        <v>-56.97674418604651</v>
      </c>
      <c r="H220" s="33">
        <f t="shared" si="23"/>
        <v>0.10626076967260195</v>
      </c>
      <c r="I220" s="33">
        <f t="shared" si="24"/>
        <v>0.23068050749711649</v>
      </c>
      <c r="J220" s="20">
        <v>890</v>
      </c>
      <c r="K220" s="14">
        <v>803</v>
      </c>
      <c r="L220" s="49">
        <f t="shared" si="25"/>
        <v>10.834371108343712</v>
      </c>
      <c r="M220" s="33">
        <f t="shared" si="26"/>
        <v>0.23467060421088712</v>
      </c>
      <c r="N220" s="34">
        <f t="shared" si="27"/>
        <v>0.21567584699101308</v>
      </c>
    </row>
    <row r="221" spans="1:14" hidden="1" outlineLevel="1" x14ac:dyDescent="0.25">
      <c r="A221" s="36"/>
      <c r="B221" s="50" t="s">
        <v>233</v>
      </c>
      <c r="C221" s="42" t="str">
        <f t="shared" si="21"/>
        <v/>
      </c>
      <c r="D221" s="48"/>
      <c r="E221" s="20">
        <v>27</v>
      </c>
      <c r="F221" s="14">
        <v>0</v>
      </c>
      <c r="G221" s="49" t="str">
        <f t="shared" si="22"/>
        <v/>
      </c>
      <c r="H221" s="33">
        <f t="shared" si="23"/>
        <v>7.7541642734060889E-2</v>
      </c>
      <c r="I221" s="33" t="str">
        <f t="shared" si="24"/>
        <v/>
      </c>
      <c r="J221" s="20">
        <v>217</v>
      </c>
      <c r="K221" s="14">
        <v>0</v>
      </c>
      <c r="L221" s="49" t="str">
        <f t="shared" si="25"/>
        <v/>
      </c>
      <c r="M221" s="33">
        <f t="shared" si="26"/>
        <v>5.7217439453665739E-2</v>
      </c>
      <c r="N221" s="34" t="str">
        <f t="shared" si="27"/>
        <v/>
      </c>
    </row>
    <row r="222" spans="1:14" hidden="1" outlineLevel="1" x14ac:dyDescent="0.25">
      <c r="A222" s="36"/>
      <c r="B222" s="50" t="s">
        <v>234</v>
      </c>
      <c r="C222" s="42">
        <f t="shared" si="21"/>
        <v>-18.721461187214611</v>
      </c>
      <c r="D222" s="48"/>
      <c r="E222" s="20">
        <v>5</v>
      </c>
      <c r="F222" s="14">
        <v>20</v>
      </c>
      <c r="G222" s="49">
        <f t="shared" si="22"/>
        <v>-75</v>
      </c>
      <c r="H222" s="33">
        <f t="shared" si="23"/>
        <v>1.4359563469270534E-2</v>
      </c>
      <c r="I222" s="33">
        <f t="shared" si="24"/>
        <v>5.3646629650492203E-2</v>
      </c>
      <c r="J222" s="20">
        <v>178</v>
      </c>
      <c r="K222" s="14">
        <v>219</v>
      </c>
      <c r="L222" s="49">
        <f t="shared" si="25"/>
        <v>-18.721461187214611</v>
      </c>
      <c r="M222" s="33">
        <f t="shared" si="26"/>
        <v>4.6934120842177428E-2</v>
      </c>
      <c r="N222" s="34">
        <f t="shared" si="27"/>
        <v>5.8820685543003556E-2</v>
      </c>
    </row>
    <row r="223" spans="1:14" hidden="1" outlineLevel="1" x14ac:dyDescent="0.25">
      <c r="A223" s="36"/>
      <c r="B223" s="50" t="s">
        <v>235</v>
      </c>
      <c r="C223" s="42">
        <f t="shared" si="21"/>
        <v>-4.0935672514619883</v>
      </c>
      <c r="D223" s="48"/>
      <c r="E223" s="20">
        <v>14</v>
      </c>
      <c r="F223" s="14">
        <v>11</v>
      </c>
      <c r="G223" s="49">
        <f t="shared" si="22"/>
        <v>27.27272727272727</v>
      </c>
      <c r="H223" s="33">
        <f t="shared" si="23"/>
        <v>4.0206777713957496E-2</v>
      </c>
      <c r="I223" s="33">
        <f t="shared" si="24"/>
        <v>2.9505646307770712E-2</v>
      </c>
      <c r="J223" s="20">
        <v>164</v>
      </c>
      <c r="K223" s="14">
        <v>171</v>
      </c>
      <c r="L223" s="49">
        <f t="shared" si="25"/>
        <v>-4.0935672514619883</v>
      </c>
      <c r="M223" s="33">
        <f t="shared" si="26"/>
        <v>4.324267313548931E-2</v>
      </c>
      <c r="N223" s="34">
        <f t="shared" si="27"/>
        <v>4.5928480492482236E-2</v>
      </c>
    </row>
    <row r="224" spans="1:14" hidden="1" outlineLevel="1" x14ac:dyDescent="0.25">
      <c r="A224" s="36"/>
      <c r="B224" s="50" t="s">
        <v>236</v>
      </c>
      <c r="C224" s="42">
        <f t="shared" si="21"/>
        <v>-55.627009646302248</v>
      </c>
      <c r="D224" s="48"/>
      <c r="E224" s="20">
        <v>1</v>
      </c>
      <c r="F224" s="14">
        <v>12</v>
      </c>
      <c r="G224" s="49">
        <f t="shared" si="22"/>
        <v>-91.666666666666657</v>
      </c>
      <c r="H224" s="33">
        <f t="shared" si="23"/>
        <v>2.8719126938541069E-3</v>
      </c>
      <c r="I224" s="33">
        <f t="shared" si="24"/>
        <v>3.2187977790295322E-2</v>
      </c>
      <c r="J224" s="20">
        <v>138</v>
      </c>
      <c r="K224" s="14">
        <v>311</v>
      </c>
      <c r="L224" s="49">
        <f t="shared" si="25"/>
        <v>-55.627009646302248</v>
      </c>
      <c r="M224" s="33">
        <f t="shared" si="26"/>
        <v>3.6387127394497107E-2</v>
      </c>
      <c r="N224" s="34">
        <f t="shared" si="27"/>
        <v>8.3530745223169445E-2</v>
      </c>
    </row>
    <row r="225" spans="1:14" hidden="1" outlineLevel="1" x14ac:dyDescent="0.25">
      <c r="A225" s="36"/>
      <c r="B225" s="50" t="s">
        <v>237</v>
      </c>
      <c r="C225" s="42" t="str">
        <f t="shared" si="21"/>
        <v/>
      </c>
      <c r="D225" s="48"/>
      <c r="E225" s="20">
        <v>34</v>
      </c>
      <c r="F225" s="14">
        <v>0</v>
      </c>
      <c r="G225" s="49" t="str">
        <f t="shared" si="22"/>
        <v/>
      </c>
      <c r="H225" s="33">
        <f t="shared" si="23"/>
        <v>9.7645031591039627E-2</v>
      </c>
      <c r="I225" s="33" t="str">
        <f t="shared" si="24"/>
        <v/>
      </c>
      <c r="J225" s="20">
        <v>124</v>
      </c>
      <c r="K225" s="14">
        <v>0</v>
      </c>
      <c r="L225" s="49" t="str">
        <f t="shared" si="25"/>
        <v/>
      </c>
      <c r="M225" s="33">
        <f t="shared" si="26"/>
        <v>3.2695679687808996E-2</v>
      </c>
      <c r="N225" s="34" t="str">
        <f t="shared" si="27"/>
        <v/>
      </c>
    </row>
    <row r="226" spans="1:14" hidden="1" outlineLevel="1" x14ac:dyDescent="0.25">
      <c r="A226" s="36"/>
      <c r="B226" s="50" t="s">
        <v>238</v>
      </c>
      <c r="C226" s="42">
        <f t="shared" si="21"/>
        <v>-63.013698630136986</v>
      </c>
      <c r="D226" s="48"/>
      <c r="E226" s="20">
        <v>0</v>
      </c>
      <c r="F226" s="14">
        <v>0</v>
      </c>
      <c r="G226" s="49" t="str">
        <f t="shared" si="22"/>
        <v/>
      </c>
      <c r="H226" s="33" t="str">
        <f t="shared" si="23"/>
        <v/>
      </c>
      <c r="I226" s="33" t="str">
        <f t="shared" si="24"/>
        <v/>
      </c>
      <c r="J226" s="20">
        <v>27</v>
      </c>
      <c r="K226" s="14">
        <v>73</v>
      </c>
      <c r="L226" s="49">
        <f t="shared" si="25"/>
        <v>-63.013698630136986</v>
      </c>
      <c r="M226" s="33">
        <f t="shared" si="26"/>
        <v>7.119220577184217E-3</v>
      </c>
      <c r="N226" s="34">
        <f t="shared" si="27"/>
        <v>1.9606895181001185E-2</v>
      </c>
    </row>
    <row r="227" spans="1:14" hidden="1" outlineLevel="1" x14ac:dyDescent="0.25">
      <c r="A227" s="36"/>
      <c r="B227" s="50" t="s">
        <v>239</v>
      </c>
      <c r="C227" s="42">
        <f t="shared" si="21"/>
        <v>-48.936170212765958</v>
      </c>
      <c r="D227" s="48"/>
      <c r="E227" s="20">
        <v>1</v>
      </c>
      <c r="F227" s="14">
        <v>11</v>
      </c>
      <c r="G227" s="49">
        <f t="shared" si="22"/>
        <v>-90.909090909090907</v>
      </c>
      <c r="H227" s="33">
        <f t="shared" si="23"/>
        <v>2.8719126938541069E-3</v>
      </c>
      <c r="I227" s="33">
        <f t="shared" si="24"/>
        <v>2.9505646307770712E-2</v>
      </c>
      <c r="J227" s="20">
        <v>24</v>
      </c>
      <c r="K227" s="14">
        <v>47</v>
      </c>
      <c r="L227" s="49">
        <f t="shared" si="25"/>
        <v>-48.936170212765958</v>
      </c>
      <c r="M227" s="33">
        <f t="shared" si="26"/>
        <v>6.3281960686081924E-3</v>
      </c>
      <c r="N227" s="34">
        <f t="shared" si="27"/>
        <v>1.2623617445302134E-2</v>
      </c>
    </row>
    <row r="228" spans="1:14" hidden="1" outlineLevel="1" x14ac:dyDescent="0.25">
      <c r="A228" s="36"/>
      <c r="B228" s="50" t="s">
        <v>240</v>
      </c>
      <c r="C228" s="42">
        <f t="shared" si="21"/>
        <v>-55.26315789473685</v>
      </c>
      <c r="D228" s="48"/>
      <c r="E228" s="20">
        <v>1</v>
      </c>
      <c r="F228" s="14">
        <v>19</v>
      </c>
      <c r="G228" s="49">
        <f t="shared" si="22"/>
        <v>-94.73684210526315</v>
      </c>
      <c r="H228" s="33">
        <f t="shared" si="23"/>
        <v>2.8719126938541069E-3</v>
      </c>
      <c r="I228" s="33">
        <f t="shared" si="24"/>
        <v>5.0964298167967596E-2</v>
      </c>
      <c r="J228" s="20">
        <v>17</v>
      </c>
      <c r="K228" s="14">
        <v>38</v>
      </c>
      <c r="L228" s="49">
        <f t="shared" si="25"/>
        <v>-55.26315789473685</v>
      </c>
      <c r="M228" s="33">
        <f t="shared" si="26"/>
        <v>4.4824722152641359E-3</v>
      </c>
      <c r="N228" s="34">
        <f t="shared" si="27"/>
        <v>1.0206328998329385E-2</v>
      </c>
    </row>
    <row r="229" spans="1:14" hidden="1" outlineLevel="1" x14ac:dyDescent="0.25">
      <c r="A229" s="36"/>
      <c r="B229" s="50" t="s">
        <v>241</v>
      </c>
      <c r="C229" s="42">
        <f t="shared" si="21"/>
        <v>-13.333333333333334</v>
      </c>
      <c r="D229" s="48"/>
      <c r="E229" s="20">
        <v>0</v>
      </c>
      <c r="F229" s="14">
        <v>0</v>
      </c>
      <c r="G229" s="49" t="str">
        <f t="shared" si="22"/>
        <v/>
      </c>
      <c r="H229" s="33" t="str">
        <f t="shared" si="23"/>
        <v/>
      </c>
      <c r="I229" s="33" t="str">
        <f t="shared" si="24"/>
        <v/>
      </c>
      <c r="J229" s="20">
        <v>13</v>
      </c>
      <c r="K229" s="14">
        <v>15</v>
      </c>
      <c r="L229" s="49">
        <f t="shared" si="25"/>
        <v>-13.333333333333334</v>
      </c>
      <c r="M229" s="33">
        <f t="shared" si="26"/>
        <v>3.427772870496104E-3</v>
      </c>
      <c r="N229" s="34">
        <f t="shared" si="27"/>
        <v>4.0288140782879156E-3</v>
      </c>
    </row>
    <row r="230" spans="1:14" hidden="1" outlineLevel="1" x14ac:dyDescent="0.25">
      <c r="A230" s="36"/>
      <c r="B230" s="50" t="s">
        <v>242</v>
      </c>
      <c r="C230" s="42">
        <f t="shared" si="21"/>
        <v>-16.666666666666664</v>
      </c>
      <c r="D230" s="48"/>
      <c r="E230" s="20">
        <v>0</v>
      </c>
      <c r="F230" s="14">
        <v>0</v>
      </c>
      <c r="G230" s="49" t="str">
        <f t="shared" si="22"/>
        <v/>
      </c>
      <c r="H230" s="33" t="str">
        <f t="shared" si="23"/>
        <v/>
      </c>
      <c r="I230" s="33" t="str">
        <f t="shared" si="24"/>
        <v/>
      </c>
      <c r="J230" s="20">
        <v>5</v>
      </c>
      <c r="K230" s="14">
        <v>6</v>
      </c>
      <c r="L230" s="49">
        <f t="shared" si="25"/>
        <v>-16.666666666666664</v>
      </c>
      <c r="M230" s="33">
        <f t="shared" si="26"/>
        <v>1.3183741809600401E-3</v>
      </c>
      <c r="N230" s="34">
        <f t="shared" si="27"/>
        <v>1.6115256313151659E-3</v>
      </c>
    </row>
    <row r="231" spans="1:14" collapsed="1" x14ac:dyDescent="0.25">
      <c r="A231" s="36" t="s">
        <v>243</v>
      </c>
      <c r="B231" s="1" t="s">
        <v>244</v>
      </c>
      <c r="C231" s="42">
        <f t="shared" si="21"/>
        <v>8.9539162432100934</v>
      </c>
      <c r="D231" s="48"/>
      <c r="E231" s="20">
        <v>374</v>
      </c>
      <c r="F231" s="14">
        <v>488</v>
      </c>
      <c r="G231" s="49">
        <f t="shared" si="22"/>
        <v>-23.360655737704921</v>
      </c>
      <c r="H231" s="33">
        <f t="shared" si="23"/>
        <v>1.0740953475014359</v>
      </c>
      <c r="I231" s="33">
        <f t="shared" si="24"/>
        <v>1.3089777634720099</v>
      </c>
      <c r="J231" s="20">
        <v>6218</v>
      </c>
      <c r="K231" s="14">
        <v>5707</v>
      </c>
      <c r="L231" s="49">
        <f t="shared" si="25"/>
        <v>8.9539162432100934</v>
      </c>
      <c r="M231" s="33">
        <f t="shared" si="26"/>
        <v>1.6395301314419057</v>
      </c>
      <c r="N231" s="34">
        <f t="shared" si="27"/>
        <v>1.532829462985942</v>
      </c>
    </row>
    <row r="232" spans="1:14" hidden="1" outlineLevel="1" x14ac:dyDescent="0.25">
      <c r="A232" s="36"/>
      <c r="B232" s="50" t="s">
        <v>245</v>
      </c>
      <c r="C232" s="42">
        <f t="shared" si="21"/>
        <v>-11.950286806883364</v>
      </c>
      <c r="D232" s="48"/>
      <c r="E232" s="20">
        <v>141</v>
      </c>
      <c r="F232" s="14">
        <v>250</v>
      </c>
      <c r="G232" s="49">
        <f t="shared" si="22"/>
        <v>-43.6</v>
      </c>
      <c r="H232" s="33">
        <f t="shared" si="23"/>
        <v>0.4049396898334291</v>
      </c>
      <c r="I232" s="33">
        <f t="shared" si="24"/>
        <v>0.67058287063115263</v>
      </c>
      <c r="J232" s="20">
        <v>2763</v>
      </c>
      <c r="K232" s="14">
        <v>3138</v>
      </c>
      <c r="L232" s="49">
        <f t="shared" si="25"/>
        <v>-11.950286806883364</v>
      </c>
      <c r="M232" s="33">
        <f t="shared" si="26"/>
        <v>0.72853357239851813</v>
      </c>
      <c r="N232" s="34">
        <f t="shared" si="27"/>
        <v>0.84282790517783179</v>
      </c>
    </row>
    <row r="233" spans="1:14" hidden="1" outlineLevel="1" x14ac:dyDescent="0.25">
      <c r="A233" s="36"/>
      <c r="B233" s="50" t="s">
        <v>246</v>
      </c>
      <c r="C233" s="42">
        <f t="shared" si="21"/>
        <v>-2.9731275014293885</v>
      </c>
      <c r="D233" s="48"/>
      <c r="E233" s="20">
        <v>125</v>
      </c>
      <c r="F233" s="14">
        <v>88</v>
      </c>
      <c r="G233" s="49">
        <f t="shared" si="22"/>
        <v>42.045454545454547</v>
      </c>
      <c r="H233" s="33">
        <f t="shared" si="23"/>
        <v>0.35898908673176338</v>
      </c>
      <c r="I233" s="33">
        <f t="shared" si="24"/>
        <v>0.23604517046216569</v>
      </c>
      <c r="J233" s="20">
        <v>1697</v>
      </c>
      <c r="K233" s="14">
        <v>1749</v>
      </c>
      <c r="L233" s="49">
        <f t="shared" si="25"/>
        <v>-2.9731275014293885</v>
      </c>
      <c r="M233" s="33">
        <f t="shared" si="26"/>
        <v>0.44745619701783762</v>
      </c>
      <c r="N233" s="34">
        <f t="shared" si="27"/>
        <v>0.46975972152837087</v>
      </c>
    </row>
    <row r="234" spans="1:14" hidden="1" outlineLevel="1" x14ac:dyDescent="0.25">
      <c r="A234" s="36"/>
      <c r="B234" s="50" t="s">
        <v>247</v>
      </c>
      <c r="C234" s="42">
        <f t="shared" si="21"/>
        <v>182.6603325415677</v>
      </c>
      <c r="D234" s="48"/>
      <c r="E234" s="20">
        <v>38</v>
      </c>
      <c r="F234" s="14">
        <v>120</v>
      </c>
      <c r="G234" s="49">
        <f t="shared" si="22"/>
        <v>-68.333333333333329</v>
      </c>
      <c r="H234" s="33">
        <f t="shared" si="23"/>
        <v>0.10913268236645607</v>
      </c>
      <c r="I234" s="33">
        <f t="shared" si="24"/>
        <v>0.32187977790295325</v>
      </c>
      <c r="J234" s="20">
        <v>1190</v>
      </c>
      <c r="K234" s="14">
        <v>421</v>
      </c>
      <c r="L234" s="49">
        <f t="shared" si="25"/>
        <v>182.6603325415677</v>
      </c>
      <c r="M234" s="33">
        <f t="shared" si="26"/>
        <v>0.31377305506848951</v>
      </c>
      <c r="N234" s="34">
        <f t="shared" si="27"/>
        <v>0.11307538179728081</v>
      </c>
    </row>
    <row r="235" spans="1:14" hidden="1" outlineLevel="1" x14ac:dyDescent="0.25">
      <c r="A235" s="36"/>
      <c r="B235" s="50" t="s">
        <v>248</v>
      </c>
      <c r="C235" s="42">
        <f t="shared" si="21"/>
        <v>43.636363636363633</v>
      </c>
      <c r="D235" s="48"/>
      <c r="E235" s="20">
        <v>33</v>
      </c>
      <c r="F235" s="14">
        <v>26</v>
      </c>
      <c r="G235" s="49">
        <f t="shared" si="22"/>
        <v>26.923076923076923</v>
      </c>
      <c r="H235" s="33">
        <f t="shared" si="23"/>
        <v>9.4773118897185524E-2</v>
      </c>
      <c r="I235" s="33">
        <f t="shared" si="24"/>
        <v>6.9740618545639871E-2</v>
      </c>
      <c r="J235" s="20">
        <v>474</v>
      </c>
      <c r="K235" s="14">
        <v>330</v>
      </c>
      <c r="L235" s="49">
        <f t="shared" si="25"/>
        <v>43.636363636363633</v>
      </c>
      <c r="M235" s="33">
        <f t="shared" si="26"/>
        <v>0.12498187235501181</v>
      </c>
      <c r="N235" s="34">
        <f t="shared" si="27"/>
        <v>8.8633909722334134E-2</v>
      </c>
    </row>
    <row r="236" spans="1:14" hidden="1" outlineLevel="1" x14ac:dyDescent="0.25">
      <c r="A236" s="36"/>
      <c r="B236" s="50" t="s">
        <v>249</v>
      </c>
      <c r="C236" s="42" t="str">
        <f t="shared" si="21"/>
        <v/>
      </c>
      <c r="D236" s="48"/>
      <c r="E236" s="20">
        <v>31</v>
      </c>
      <c r="F236" s="14">
        <v>0</v>
      </c>
      <c r="G236" s="49" t="str">
        <f t="shared" si="22"/>
        <v/>
      </c>
      <c r="H236" s="33">
        <f t="shared" si="23"/>
        <v>8.9029293509477303E-2</v>
      </c>
      <c r="I236" s="33" t="str">
        <f t="shared" si="24"/>
        <v/>
      </c>
      <c r="J236" s="20">
        <v>58</v>
      </c>
      <c r="K236" s="14">
        <v>0</v>
      </c>
      <c r="L236" s="49" t="str">
        <f t="shared" si="25"/>
        <v/>
      </c>
      <c r="M236" s="33">
        <f t="shared" si="26"/>
        <v>1.5293140499136463E-2</v>
      </c>
      <c r="N236" s="34" t="str">
        <f t="shared" si="27"/>
        <v/>
      </c>
    </row>
    <row r="237" spans="1:14" hidden="1" outlineLevel="1" x14ac:dyDescent="0.25">
      <c r="A237" s="36"/>
      <c r="B237" s="50" t="s">
        <v>250</v>
      </c>
      <c r="C237" s="42">
        <f t="shared" si="21"/>
        <v>-21.739130434782609</v>
      </c>
      <c r="D237" s="48"/>
      <c r="E237" s="20">
        <v>6</v>
      </c>
      <c r="F237" s="14">
        <v>4</v>
      </c>
      <c r="G237" s="49">
        <f t="shared" si="22"/>
        <v>50</v>
      </c>
      <c r="H237" s="33">
        <f t="shared" si="23"/>
        <v>1.7231476163124641E-2</v>
      </c>
      <c r="I237" s="33">
        <f t="shared" si="24"/>
        <v>1.0729325930098442E-2</v>
      </c>
      <c r="J237" s="20">
        <v>36</v>
      </c>
      <c r="K237" s="14">
        <v>46</v>
      </c>
      <c r="L237" s="49">
        <f t="shared" si="25"/>
        <v>-21.739130434782609</v>
      </c>
      <c r="M237" s="33">
        <f t="shared" si="26"/>
        <v>9.4922941029122881E-3</v>
      </c>
      <c r="N237" s="34">
        <f t="shared" si="27"/>
        <v>1.2355029840082941E-2</v>
      </c>
    </row>
    <row r="238" spans="1:14" hidden="1" outlineLevel="1" x14ac:dyDescent="0.25">
      <c r="A238" s="36"/>
      <c r="B238" s="50" t="s">
        <v>251</v>
      </c>
      <c r="C238" s="42">
        <f t="shared" si="21"/>
        <v>-100</v>
      </c>
      <c r="D238" s="48"/>
      <c r="E238" s="20">
        <v>0</v>
      </c>
      <c r="F238" s="14">
        <v>0</v>
      </c>
      <c r="G238" s="49" t="str">
        <f t="shared" si="22"/>
        <v/>
      </c>
      <c r="H238" s="33" t="str">
        <f t="shared" si="23"/>
        <v/>
      </c>
      <c r="I238" s="33" t="str">
        <f t="shared" si="24"/>
        <v/>
      </c>
      <c r="J238" s="20">
        <v>0</v>
      </c>
      <c r="K238" s="14">
        <v>23</v>
      </c>
      <c r="L238" s="49">
        <f t="shared" si="25"/>
        <v>-100</v>
      </c>
      <c r="M238" s="33" t="str">
        <f t="shared" si="26"/>
        <v/>
      </c>
      <c r="N238" s="34">
        <f t="shared" si="27"/>
        <v>6.1775149200414704E-3</v>
      </c>
    </row>
    <row r="239" spans="1:14" collapsed="1" x14ac:dyDescent="0.25">
      <c r="A239" s="36" t="s">
        <v>252</v>
      </c>
      <c r="B239" s="1" t="s">
        <v>253</v>
      </c>
      <c r="C239" s="42">
        <f t="shared" si="21"/>
        <v>-11.699712426214621</v>
      </c>
      <c r="D239" s="48"/>
      <c r="E239" s="20">
        <v>416</v>
      </c>
      <c r="F239" s="14">
        <v>439</v>
      </c>
      <c r="G239" s="49">
        <f t="shared" si="22"/>
        <v>-5.239179954441914</v>
      </c>
      <c r="H239" s="33">
        <f t="shared" si="23"/>
        <v>1.1947156806433084</v>
      </c>
      <c r="I239" s="33">
        <f t="shared" si="24"/>
        <v>1.1775435208283038</v>
      </c>
      <c r="J239" s="20">
        <v>5834</v>
      </c>
      <c r="K239" s="14">
        <v>6607</v>
      </c>
      <c r="L239" s="49">
        <f t="shared" si="25"/>
        <v>-11.699712426214621</v>
      </c>
      <c r="M239" s="33">
        <f t="shared" si="26"/>
        <v>1.5382789943441748</v>
      </c>
      <c r="N239" s="34">
        <f t="shared" si="27"/>
        <v>1.7745583076832172</v>
      </c>
    </row>
    <row r="240" spans="1:14" hidden="1" outlineLevel="1" x14ac:dyDescent="0.25">
      <c r="A240" s="36"/>
      <c r="B240" s="50" t="s">
        <v>254</v>
      </c>
      <c r="C240" s="42">
        <f t="shared" si="21"/>
        <v>-8.2751744765702888</v>
      </c>
      <c r="D240" s="48"/>
      <c r="E240" s="20">
        <v>144</v>
      </c>
      <c r="F240" s="14">
        <v>144</v>
      </c>
      <c r="G240" s="49">
        <f t="shared" si="22"/>
        <v>0</v>
      </c>
      <c r="H240" s="33">
        <f t="shared" si="23"/>
        <v>0.41355542791499139</v>
      </c>
      <c r="I240" s="33">
        <f t="shared" si="24"/>
        <v>0.38625573348354386</v>
      </c>
      <c r="J240" s="20">
        <v>1840</v>
      </c>
      <c r="K240" s="14">
        <v>2006</v>
      </c>
      <c r="L240" s="49">
        <f t="shared" si="25"/>
        <v>-8.2751744765702888</v>
      </c>
      <c r="M240" s="33">
        <f t="shared" si="26"/>
        <v>0.48516169859329478</v>
      </c>
      <c r="N240" s="34">
        <f t="shared" si="27"/>
        <v>0.53878673606970384</v>
      </c>
    </row>
    <row r="241" spans="1:14" hidden="1" outlineLevel="1" x14ac:dyDescent="0.25">
      <c r="A241" s="36"/>
      <c r="B241" s="50" t="s">
        <v>255</v>
      </c>
      <c r="C241" s="42">
        <f t="shared" si="21"/>
        <v>5.7920446615491974</v>
      </c>
      <c r="D241" s="48"/>
      <c r="E241" s="20">
        <v>157</v>
      </c>
      <c r="F241" s="14">
        <v>108</v>
      </c>
      <c r="G241" s="49">
        <f t="shared" si="22"/>
        <v>45.370370370370374</v>
      </c>
      <c r="H241" s="33">
        <f t="shared" si="23"/>
        <v>0.45089029293509481</v>
      </c>
      <c r="I241" s="33">
        <f t="shared" si="24"/>
        <v>0.28969180011265794</v>
      </c>
      <c r="J241" s="20">
        <v>1516</v>
      </c>
      <c r="K241" s="14">
        <v>1433</v>
      </c>
      <c r="L241" s="49">
        <f t="shared" si="25"/>
        <v>5.7920446615491974</v>
      </c>
      <c r="M241" s="33">
        <f t="shared" si="26"/>
        <v>0.39973105166708411</v>
      </c>
      <c r="N241" s="34">
        <f t="shared" si="27"/>
        <v>0.3848860382791055</v>
      </c>
    </row>
    <row r="242" spans="1:14" hidden="1" outlineLevel="1" x14ac:dyDescent="0.25">
      <c r="A242" s="36"/>
      <c r="B242" s="50" t="s">
        <v>256</v>
      </c>
      <c r="C242" s="42">
        <f t="shared" si="21"/>
        <v>-13.68909512761021</v>
      </c>
      <c r="D242" s="48"/>
      <c r="E242" s="20">
        <v>63</v>
      </c>
      <c r="F242" s="14">
        <v>116</v>
      </c>
      <c r="G242" s="49">
        <f t="shared" si="22"/>
        <v>-45.689655172413794</v>
      </c>
      <c r="H242" s="33">
        <f t="shared" si="23"/>
        <v>0.18093049971280872</v>
      </c>
      <c r="I242" s="33">
        <f t="shared" si="24"/>
        <v>0.31115045197285479</v>
      </c>
      <c r="J242" s="20">
        <v>1116</v>
      </c>
      <c r="K242" s="14">
        <v>1293</v>
      </c>
      <c r="L242" s="49">
        <f t="shared" si="25"/>
        <v>-13.68909512761021</v>
      </c>
      <c r="M242" s="33">
        <f t="shared" si="26"/>
        <v>0.29426111719028097</v>
      </c>
      <c r="N242" s="34">
        <f t="shared" si="27"/>
        <v>0.34728377354841827</v>
      </c>
    </row>
    <row r="243" spans="1:14" hidden="1" outlineLevel="1" x14ac:dyDescent="0.25">
      <c r="A243" s="36"/>
      <c r="B243" s="50" t="s">
        <v>257</v>
      </c>
      <c r="C243" s="42">
        <f t="shared" si="21"/>
        <v>-29.145077720207251</v>
      </c>
      <c r="D243" s="48"/>
      <c r="E243" s="20">
        <v>20</v>
      </c>
      <c r="F243" s="14">
        <v>41</v>
      </c>
      <c r="G243" s="49">
        <f t="shared" si="22"/>
        <v>-51.219512195121951</v>
      </c>
      <c r="H243" s="33">
        <f t="shared" si="23"/>
        <v>5.7438253877082138E-2</v>
      </c>
      <c r="I243" s="33">
        <f t="shared" si="24"/>
        <v>0.10997559078350903</v>
      </c>
      <c r="J243" s="20">
        <v>547</v>
      </c>
      <c r="K243" s="14">
        <v>772</v>
      </c>
      <c r="L243" s="49">
        <f t="shared" si="25"/>
        <v>-29.145077720207251</v>
      </c>
      <c r="M243" s="33">
        <f t="shared" si="26"/>
        <v>0.14423013539702839</v>
      </c>
      <c r="N243" s="34">
        <f t="shared" si="27"/>
        <v>0.20734963122921801</v>
      </c>
    </row>
    <row r="244" spans="1:14" hidden="1" outlineLevel="1" x14ac:dyDescent="0.25">
      <c r="A244" s="36"/>
      <c r="B244" s="50" t="s">
        <v>258</v>
      </c>
      <c r="C244" s="42">
        <f t="shared" si="21"/>
        <v>-34.615384615384613</v>
      </c>
      <c r="D244" s="48"/>
      <c r="E244" s="20">
        <v>25</v>
      </c>
      <c r="F244" s="14">
        <v>23</v>
      </c>
      <c r="G244" s="49">
        <f t="shared" si="22"/>
        <v>8.695652173913043</v>
      </c>
      <c r="H244" s="33">
        <f t="shared" si="23"/>
        <v>7.1797817346352669E-2</v>
      </c>
      <c r="I244" s="33">
        <f t="shared" si="24"/>
        <v>6.1693624098066037E-2</v>
      </c>
      <c r="J244" s="20">
        <v>442</v>
      </c>
      <c r="K244" s="14">
        <v>676</v>
      </c>
      <c r="L244" s="49">
        <f t="shared" si="25"/>
        <v>-34.615384615384613</v>
      </c>
      <c r="M244" s="33">
        <f t="shared" si="26"/>
        <v>0.11654427759686754</v>
      </c>
      <c r="N244" s="34">
        <f t="shared" si="27"/>
        <v>0.18156522112817539</v>
      </c>
    </row>
    <row r="245" spans="1:14" hidden="1" outlineLevel="1" x14ac:dyDescent="0.25">
      <c r="A245" s="36"/>
      <c r="B245" s="50" t="s">
        <v>259</v>
      </c>
      <c r="C245" s="42">
        <f t="shared" si="21"/>
        <v>-12.23529411764706</v>
      </c>
      <c r="D245" s="48"/>
      <c r="E245" s="20">
        <v>7</v>
      </c>
      <c r="F245" s="14">
        <v>7</v>
      </c>
      <c r="G245" s="49">
        <f t="shared" si="22"/>
        <v>0</v>
      </c>
      <c r="H245" s="33">
        <f t="shared" si="23"/>
        <v>2.0103388856978748E-2</v>
      </c>
      <c r="I245" s="33">
        <f t="shared" si="24"/>
        <v>1.8776320377672275E-2</v>
      </c>
      <c r="J245" s="20">
        <v>373</v>
      </c>
      <c r="K245" s="14">
        <v>425</v>
      </c>
      <c r="L245" s="49">
        <f t="shared" si="25"/>
        <v>-12.23529411764706</v>
      </c>
      <c r="M245" s="33">
        <f t="shared" si="26"/>
        <v>9.8350713899618997E-2</v>
      </c>
      <c r="N245" s="34">
        <f t="shared" si="27"/>
        <v>0.11414973221815759</v>
      </c>
    </row>
    <row r="246" spans="1:14" hidden="1" outlineLevel="1" x14ac:dyDescent="0.25">
      <c r="A246" s="36"/>
      <c r="B246" s="50" t="s">
        <v>260</v>
      </c>
      <c r="C246" s="42">
        <f t="shared" si="21"/>
        <v>-100</v>
      </c>
      <c r="D246" s="48"/>
      <c r="E246" s="20">
        <v>0</v>
      </c>
      <c r="F246" s="14">
        <v>0</v>
      </c>
      <c r="G246" s="49" t="str">
        <f t="shared" si="22"/>
        <v/>
      </c>
      <c r="H246" s="33" t="str">
        <f t="shared" si="23"/>
        <v/>
      </c>
      <c r="I246" s="33" t="str">
        <f t="shared" si="24"/>
        <v/>
      </c>
      <c r="J246" s="20">
        <v>0</v>
      </c>
      <c r="K246" s="14">
        <v>2</v>
      </c>
      <c r="L246" s="49">
        <f t="shared" si="25"/>
        <v>-100</v>
      </c>
      <c r="M246" s="33" t="str">
        <f t="shared" si="26"/>
        <v/>
      </c>
      <c r="N246" s="34">
        <f t="shared" si="27"/>
        <v>5.371752104383887E-4</v>
      </c>
    </row>
    <row r="247" spans="1:14" collapsed="1" x14ac:dyDescent="0.25">
      <c r="A247" s="36" t="s">
        <v>261</v>
      </c>
      <c r="B247" s="1" t="s">
        <v>262</v>
      </c>
      <c r="C247" s="42">
        <f t="shared" si="21"/>
        <v>12.243629583592293</v>
      </c>
      <c r="D247" s="48"/>
      <c r="E247" s="20">
        <v>495</v>
      </c>
      <c r="F247" s="14">
        <v>328</v>
      </c>
      <c r="G247" s="49">
        <f t="shared" si="22"/>
        <v>50.914634146341463</v>
      </c>
      <c r="H247" s="33">
        <f t="shared" si="23"/>
        <v>1.4215967834577827</v>
      </c>
      <c r="I247" s="33">
        <f t="shared" si="24"/>
        <v>0.87980472626807227</v>
      </c>
      <c r="J247" s="20">
        <v>5418</v>
      </c>
      <c r="K247" s="14">
        <v>4827</v>
      </c>
      <c r="L247" s="49">
        <f t="shared" si="25"/>
        <v>12.243629583592293</v>
      </c>
      <c r="M247" s="33">
        <f t="shared" si="26"/>
        <v>1.4285902624882993</v>
      </c>
      <c r="N247" s="34">
        <f t="shared" si="27"/>
        <v>1.296472370393051</v>
      </c>
    </row>
    <row r="248" spans="1:14" hidden="1" outlineLevel="1" x14ac:dyDescent="0.25">
      <c r="A248" s="36"/>
      <c r="B248" s="50" t="s">
        <v>263</v>
      </c>
      <c r="C248" s="42">
        <f t="shared" si="21"/>
        <v>111.29032258064515</v>
      </c>
      <c r="D248" s="48"/>
      <c r="E248" s="20">
        <v>242</v>
      </c>
      <c r="F248" s="14">
        <v>98</v>
      </c>
      <c r="G248" s="49">
        <f t="shared" si="22"/>
        <v>146.9387755102041</v>
      </c>
      <c r="H248" s="33">
        <f t="shared" si="23"/>
        <v>0.69500287191269383</v>
      </c>
      <c r="I248" s="33">
        <f t="shared" si="24"/>
        <v>0.2628684852874118</v>
      </c>
      <c r="J248" s="20">
        <v>2489</v>
      </c>
      <c r="K248" s="14">
        <v>1178</v>
      </c>
      <c r="L248" s="49">
        <f t="shared" si="25"/>
        <v>111.29032258064515</v>
      </c>
      <c r="M248" s="33">
        <f t="shared" si="26"/>
        <v>0.65628666728190799</v>
      </c>
      <c r="N248" s="34">
        <f t="shared" si="27"/>
        <v>0.31639619894821092</v>
      </c>
    </row>
    <row r="249" spans="1:14" hidden="1" outlineLevel="1" x14ac:dyDescent="0.25">
      <c r="A249" s="36"/>
      <c r="B249" s="50" t="s">
        <v>264</v>
      </c>
      <c r="C249" s="42">
        <f t="shared" si="21"/>
        <v>1.1325028312570782</v>
      </c>
      <c r="D249" s="48"/>
      <c r="E249" s="20">
        <v>96</v>
      </c>
      <c r="F249" s="14">
        <v>67</v>
      </c>
      <c r="G249" s="49">
        <f t="shared" si="22"/>
        <v>43.283582089552233</v>
      </c>
      <c r="H249" s="33">
        <f t="shared" si="23"/>
        <v>0.27570361860999426</v>
      </c>
      <c r="I249" s="33">
        <f t="shared" si="24"/>
        <v>0.17971620932914892</v>
      </c>
      <c r="J249" s="20">
        <v>893</v>
      </c>
      <c r="K249" s="14">
        <v>883</v>
      </c>
      <c r="L249" s="49">
        <f t="shared" si="25"/>
        <v>1.1325028312570782</v>
      </c>
      <c r="M249" s="33">
        <f t="shared" si="26"/>
        <v>0.23546162871946316</v>
      </c>
      <c r="N249" s="34">
        <f t="shared" si="27"/>
        <v>0.23716285540854859</v>
      </c>
    </row>
    <row r="250" spans="1:14" hidden="1" outlineLevel="1" x14ac:dyDescent="0.25">
      <c r="A250" s="36"/>
      <c r="B250" s="50" t="s">
        <v>265</v>
      </c>
      <c r="C250" s="42">
        <f t="shared" si="21"/>
        <v>-34.655775962660442</v>
      </c>
      <c r="D250" s="48"/>
      <c r="E250" s="20">
        <v>41</v>
      </c>
      <c r="F250" s="14">
        <v>61</v>
      </c>
      <c r="G250" s="49">
        <f t="shared" si="22"/>
        <v>-32.786885245901637</v>
      </c>
      <c r="H250" s="33">
        <f t="shared" si="23"/>
        <v>0.11774842044801838</v>
      </c>
      <c r="I250" s="33">
        <f t="shared" si="24"/>
        <v>0.16362222043400124</v>
      </c>
      <c r="J250" s="20">
        <v>560</v>
      </c>
      <c r="K250" s="14">
        <v>857</v>
      </c>
      <c r="L250" s="49">
        <f t="shared" si="25"/>
        <v>-34.655775962660442</v>
      </c>
      <c r="M250" s="33">
        <f t="shared" si="26"/>
        <v>0.14765790826752448</v>
      </c>
      <c r="N250" s="34">
        <f t="shared" si="27"/>
        <v>0.23017957767284955</v>
      </c>
    </row>
    <row r="251" spans="1:14" hidden="1" outlineLevel="1" x14ac:dyDescent="0.25">
      <c r="A251" s="36"/>
      <c r="B251" s="50" t="s">
        <v>266</v>
      </c>
      <c r="C251" s="42">
        <f t="shared" si="21"/>
        <v>-46.445497630331758</v>
      </c>
      <c r="D251" s="48"/>
      <c r="E251" s="20">
        <v>12</v>
      </c>
      <c r="F251" s="14">
        <v>32</v>
      </c>
      <c r="G251" s="49">
        <f t="shared" si="22"/>
        <v>-62.5</v>
      </c>
      <c r="H251" s="33">
        <f t="shared" si="23"/>
        <v>3.4462952326249283E-2</v>
      </c>
      <c r="I251" s="33">
        <f t="shared" si="24"/>
        <v>8.5834607440787539E-2</v>
      </c>
      <c r="J251" s="20">
        <v>452</v>
      </c>
      <c r="K251" s="14">
        <v>844</v>
      </c>
      <c r="L251" s="49">
        <f t="shared" si="25"/>
        <v>-46.445497630331758</v>
      </c>
      <c r="M251" s="33">
        <f t="shared" si="26"/>
        <v>0.11918102595878763</v>
      </c>
      <c r="N251" s="34">
        <f t="shared" si="27"/>
        <v>0.22668793880500004</v>
      </c>
    </row>
    <row r="252" spans="1:14" hidden="1" outlineLevel="1" x14ac:dyDescent="0.25">
      <c r="A252" s="36"/>
      <c r="B252" s="50" t="s">
        <v>267</v>
      </c>
      <c r="C252" s="42">
        <f t="shared" si="21"/>
        <v>-13.968253968253968</v>
      </c>
      <c r="D252" s="48"/>
      <c r="E252" s="20">
        <v>13</v>
      </c>
      <c r="F252" s="14">
        <v>23</v>
      </c>
      <c r="G252" s="49">
        <f t="shared" si="22"/>
        <v>-43.478260869565219</v>
      </c>
      <c r="H252" s="33">
        <f t="shared" si="23"/>
        <v>3.7334865020103386E-2</v>
      </c>
      <c r="I252" s="33">
        <f t="shared" si="24"/>
        <v>6.1693624098066037E-2</v>
      </c>
      <c r="J252" s="20">
        <v>271</v>
      </c>
      <c r="K252" s="14">
        <v>315</v>
      </c>
      <c r="L252" s="49">
        <f t="shared" si="25"/>
        <v>-13.968253968253968</v>
      </c>
      <c r="M252" s="33">
        <f t="shared" si="26"/>
        <v>7.1455880608034164E-2</v>
      </c>
      <c r="N252" s="34">
        <f t="shared" si="27"/>
        <v>8.4605095644046224E-2</v>
      </c>
    </row>
    <row r="253" spans="1:14" hidden="1" outlineLevel="1" x14ac:dyDescent="0.25">
      <c r="A253" s="36"/>
      <c r="B253" s="50" t="s">
        <v>268</v>
      </c>
      <c r="C253" s="42">
        <f t="shared" si="21"/>
        <v>-45.474613686534212</v>
      </c>
      <c r="D253" s="48"/>
      <c r="E253" s="20">
        <v>9</v>
      </c>
      <c r="F253" s="14">
        <v>32</v>
      </c>
      <c r="G253" s="49">
        <f t="shared" si="22"/>
        <v>-71.875</v>
      </c>
      <c r="H253" s="33">
        <f t="shared" si="23"/>
        <v>2.5847214244686962E-2</v>
      </c>
      <c r="I253" s="33">
        <f t="shared" si="24"/>
        <v>8.5834607440787539E-2</v>
      </c>
      <c r="J253" s="20">
        <v>247</v>
      </c>
      <c r="K253" s="14">
        <v>453</v>
      </c>
      <c r="L253" s="49">
        <f t="shared" si="25"/>
        <v>-45.474613686534212</v>
      </c>
      <c r="M253" s="33">
        <f t="shared" si="26"/>
        <v>6.5127684539425981E-2</v>
      </c>
      <c r="N253" s="34">
        <f t="shared" si="27"/>
        <v>0.12167018516429504</v>
      </c>
    </row>
    <row r="254" spans="1:14" hidden="1" outlineLevel="1" x14ac:dyDescent="0.25">
      <c r="A254" s="36"/>
      <c r="B254" s="50" t="s">
        <v>269</v>
      </c>
      <c r="C254" s="42">
        <f t="shared" si="21"/>
        <v>142.10526315789474</v>
      </c>
      <c r="D254" s="48"/>
      <c r="E254" s="20">
        <v>4</v>
      </c>
      <c r="F254" s="14">
        <v>4</v>
      </c>
      <c r="G254" s="49">
        <f t="shared" si="22"/>
        <v>0</v>
      </c>
      <c r="H254" s="33">
        <f t="shared" si="23"/>
        <v>1.1487650775416428E-2</v>
      </c>
      <c r="I254" s="33">
        <f t="shared" si="24"/>
        <v>1.0729325930098442E-2</v>
      </c>
      <c r="J254" s="20">
        <v>230</v>
      </c>
      <c r="K254" s="14">
        <v>95</v>
      </c>
      <c r="L254" s="49">
        <f t="shared" si="25"/>
        <v>142.10526315789474</v>
      </c>
      <c r="M254" s="33">
        <f t="shared" si="26"/>
        <v>6.0645212324161847E-2</v>
      </c>
      <c r="N254" s="34">
        <f t="shared" si="27"/>
        <v>2.5515822495823463E-2</v>
      </c>
    </row>
    <row r="255" spans="1:14" hidden="1" outlineLevel="1" x14ac:dyDescent="0.25">
      <c r="A255" s="36"/>
      <c r="B255" s="50" t="s">
        <v>270</v>
      </c>
      <c r="C255" s="42" t="str">
        <f t="shared" si="21"/>
        <v/>
      </c>
      <c r="D255" s="48"/>
      <c r="E255" s="20">
        <v>39</v>
      </c>
      <c r="F255" s="14">
        <v>0</v>
      </c>
      <c r="G255" s="49" t="str">
        <f t="shared" si="22"/>
        <v/>
      </c>
      <c r="H255" s="33">
        <f t="shared" si="23"/>
        <v>0.11200459506031017</v>
      </c>
      <c r="I255" s="33" t="str">
        <f t="shared" si="24"/>
        <v/>
      </c>
      <c r="J255" s="20">
        <v>138</v>
      </c>
      <c r="K255" s="14">
        <v>0</v>
      </c>
      <c r="L255" s="49" t="str">
        <f t="shared" si="25"/>
        <v/>
      </c>
      <c r="M255" s="33">
        <f t="shared" si="26"/>
        <v>3.6387127394497107E-2</v>
      </c>
      <c r="N255" s="34" t="str">
        <f t="shared" si="27"/>
        <v/>
      </c>
    </row>
    <row r="256" spans="1:14" hidden="1" outlineLevel="1" x14ac:dyDescent="0.25">
      <c r="A256" s="36"/>
      <c r="B256" s="50" t="s">
        <v>271</v>
      </c>
      <c r="C256" s="42">
        <f t="shared" si="21"/>
        <v>-38.62433862433862</v>
      </c>
      <c r="D256" s="48"/>
      <c r="E256" s="20">
        <v>37</v>
      </c>
      <c r="F256" s="14">
        <v>10</v>
      </c>
      <c r="G256" s="49">
        <f t="shared" si="22"/>
        <v>270</v>
      </c>
      <c r="H256" s="33">
        <f t="shared" si="23"/>
        <v>0.10626076967260195</v>
      </c>
      <c r="I256" s="33">
        <f t="shared" si="24"/>
        <v>2.6823314825246102E-2</v>
      </c>
      <c r="J256" s="20">
        <v>116</v>
      </c>
      <c r="K256" s="14">
        <v>189</v>
      </c>
      <c r="L256" s="49">
        <f t="shared" si="25"/>
        <v>-38.62433862433862</v>
      </c>
      <c r="M256" s="33">
        <f t="shared" si="26"/>
        <v>3.0586280998272927E-2</v>
      </c>
      <c r="N256" s="34">
        <f t="shared" si="27"/>
        <v>5.076305738642773E-2</v>
      </c>
    </row>
    <row r="257" spans="1:14" hidden="1" outlineLevel="1" x14ac:dyDescent="0.25">
      <c r="A257" s="36"/>
      <c r="B257" s="50" t="s">
        <v>272</v>
      </c>
      <c r="C257" s="42">
        <f t="shared" si="21"/>
        <v>2100</v>
      </c>
      <c r="D257" s="48"/>
      <c r="E257" s="20">
        <v>2</v>
      </c>
      <c r="F257" s="14">
        <v>1</v>
      </c>
      <c r="G257" s="49">
        <f t="shared" si="22"/>
        <v>100</v>
      </c>
      <c r="H257" s="33">
        <f t="shared" si="23"/>
        <v>5.7438253877082138E-3</v>
      </c>
      <c r="I257" s="33">
        <f t="shared" si="24"/>
        <v>2.6823314825246106E-3</v>
      </c>
      <c r="J257" s="20">
        <v>22</v>
      </c>
      <c r="K257" s="14">
        <v>1</v>
      </c>
      <c r="L257" s="49">
        <f t="shared" si="25"/>
        <v>2100</v>
      </c>
      <c r="M257" s="33">
        <f t="shared" si="26"/>
        <v>5.8008463962241769E-3</v>
      </c>
      <c r="N257" s="34">
        <f t="shared" si="27"/>
        <v>2.6858760521919435E-4</v>
      </c>
    </row>
    <row r="258" spans="1:14" hidden="1" outlineLevel="1" x14ac:dyDescent="0.25">
      <c r="A258" s="36"/>
      <c r="B258" s="50" t="s">
        <v>273</v>
      </c>
      <c r="C258" s="42">
        <f t="shared" si="21"/>
        <v>-100</v>
      </c>
      <c r="D258" s="48"/>
      <c r="E258" s="20">
        <v>0</v>
      </c>
      <c r="F258" s="14">
        <v>0</v>
      </c>
      <c r="G258" s="49" t="str">
        <f t="shared" si="22"/>
        <v/>
      </c>
      <c r="H258" s="33" t="str">
        <f t="shared" si="23"/>
        <v/>
      </c>
      <c r="I258" s="33" t="str">
        <f t="shared" si="24"/>
        <v/>
      </c>
      <c r="J258" s="20">
        <v>0</v>
      </c>
      <c r="K258" s="14">
        <v>6</v>
      </c>
      <c r="L258" s="49">
        <f t="shared" si="25"/>
        <v>-100</v>
      </c>
      <c r="M258" s="33" t="str">
        <f t="shared" si="26"/>
        <v/>
      </c>
      <c r="N258" s="34">
        <f t="shared" si="27"/>
        <v>1.6115256313151659E-3</v>
      </c>
    </row>
    <row r="259" spans="1:14" hidden="1" outlineLevel="1" x14ac:dyDescent="0.25">
      <c r="A259" s="36"/>
      <c r="B259" s="50" t="s">
        <v>274</v>
      </c>
      <c r="C259" s="42">
        <f t="shared" si="21"/>
        <v>-100</v>
      </c>
      <c r="D259" s="48"/>
      <c r="E259" s="20">
        <v>0</v>
      </c>
      <c r="F259" s="14">
        <v>0</v>
      </c>
      <c r="G259" s="49" t="str">
        <f t="shared" si="22"/>
        <v/>
      </c>
      <c r="H259" s="33" t="str">
        <f t="shared" si="23"/>
        <v/>
      </c>
      <c r="I259" s="33" t="str">
        <f t="shared" si="24"/>
        <v/>
      </c>
      <c r="J259" s="20">
        <v>0</v>
      </c>
      <c r="K259" s="14">
        <v>6</v>
      </c>
      <c r="L259" s="49">
        <f t="shared" si="25"/>
        <v>-100</v>
      </c>
      <c r="M259" s="33" t="str">
        <f t="shared" si="26"/>
        <v/>
      </c>
      <c r="N259" s="34">
        <f t="shared" si="27"/>
        <v>1.6115256313151659E-3</v>
      </c>
    </row>
    <row r="260" spans="1:14" collapsed="1" x14ac:dyDescent="0.25">
      <c r="A260" s="36" t="s">
        <v>275</v>
      </c>
      <c r="B260" s="1" t="s">
        <v>276</v>
      </c>
      <c r="C260" s="42">
        <f t="shared" si="21"/>
        <v>7.9082641360221431E-2</v>
      </c>
      <c r="D260" s="48"/>
      <c r="E260" s="20">
        <v>422</v>
      </c>
      <c r="F260" s="14">
        <v>369</v>
      </c>
      <c r="G260" s="49">
        <f t="shared" si="22"/>
        <v>14.363143631436316</v>
      </c>
      <c r="H260" s="33">
        <f t="shared" si="23"/>
        <v>1.2119471568064331</v>
      </c>
      <c r="I260" s="33">
        <f t="shared" si="24"/>
        <v>0.9897803170515812</v>
      </c>
      <c r="J260" s="20">
        <v>5062</v>
      </c>
      <c r="K260" s="14">
        <v>5058</v>
      </c>
      <c r="L260" s="49">
        <f t="shared" si="25"/>
        <v>7.9082641360221431E-2</v>
      </c>
      <c r="M260" s="33">
        <f t="shared" si="26"/>
        <v>1.3347220208039445</v>
      </c>
      <c r="N260" s="34">
        <f t="shared" si="27"/>
        <v>1.3585161071986851</v>
      </c>
    </row>
    <row r="261" spans="1:14" hidden="1" outlineLevel="1" x14ac:dyDescent="0.25">
      <c r="A261" s="36"/>
      <c r="B261" s="50" t="s">
        <v>277</v>
      </c>
      <c r="C261" s="42">
        <f t="shared" si="21"/>
        <v>7.9635949943117179</v>
      </c>
      <c r="D261" s="48"/>
      <c r="E261" s="20">
        <v>160</v>
      </c>
      <c r="F261" s="14">
        <v>167</v>
      </c>
      <c r="G261" s="49">
        <f t="shared" si="22"/>
        <v>-4.1916167664670656</v>
      </c>
      <c r="H261" s="33">
        <f t="shared" si="23"/>
        <v>0.4595060310166571</v>
      </c>
      <c r="I261" s="33">
        <f t="shared" si="24"/>
        <v>0.44794935758160992</v>
      </c>
      <c r="J261" s="20">
        <v>1898</v>
      </c>
      <c r="K261" s="14">
        <v>1758</v>
      </c>
      <c r="L261" s="49">
        <f t="shared" si="25"/>
        <v>7.9635949943117179</v>
      </c>
      <c r="M261" s="33">
        <f t="shared" si="26"/>
        <v>0.50045483909243127</v>
      </c>
      <c r="N261" s="34">
        <f t="shared" si="27"/>
        <v>0.47217700997534368</v>
      </c>
    </row>
    <row r="262" spans="1:14" hidden="1" outlineLevel="1" x14ac:dyDescent="0.25">
      <c r="A262" s="36"/>
      <c r="B262" s="50" t="s">
        <v>278</v>
      </c>
      <c r="C262" s="42">
        <f t="shared" si="21"/>
        <v>22.222222222222221</v>
      </c>
      <c r="D262" s="48"/>
      <c r="E262" s="20">
        <v>93</v>
      </c>
      <c r="F262" s="14">
        <v>111</v>
      </c>
      <c r="G262" s="49">
        <f t="shared" si="22"/>
        <v>-16.216216216216218</v>
      </c>
      <c r="H262" s="33">
        <f t="shared" si="23"/>
        <v>0.26708788052843196</v>
      </c>
      <c r="I262" s="33">
        <f t="shared" si="24"/>
        <v>0.29773879456023178</v>
      </c>
      <c r="J262" s="20">
        <v>1540</v>
      </c>
      <c r="K262" s="14">
        <v>1260</v>
      </c>
      <c r="L262" s="49">
        <f t="shared" si="25"/>
        <v>22.222222222222221</v>
      </c>
      <c r="M262" s="33">
        <f t="shared" si="26"/>
        <v>0.4060592477356923</v>
      </c>
      <c r="N262" s="34">
        <f t="shared" si="27"/>
        <v>0.3384203825761849</v>
      </c>
    </row>
    <row r="263" spans="1:14" hidden="1" outlineLevel="1" x14ac:dyDescent="0.25">
      <c r="A263" s="36"/>
      <c r="B263" s="50" t="s">
        <v>279</v>
      </c>
      <c r="C263" s="42">
        <f t="shared" si="21"/>
        <v>-10.254491017964073</v>
      </c>
      <c r="D263" s="48"/>
      <c r="E263" s="20">
        <v>156</v>
      </c>
      <c r="F263" s="14">
        <v>76</v>
      </c>
      <c r="G263" s="49">
        <f t="shared" si="22"/>
        <v>105.26315789473684</v>
      </c>
      <c r="H263" s="33">
        <f t="shared" si="23"/>
        <v>0.44801838024124069</v>
      </c>
      <c r="I263" s="33">
        <f t="shared" si="24"/>
        <v>0.20385719267187039</v>
      </c>
      <c r="J263" s="20">
        <v>1199</v>
      </c>
      <c r="K263" s="14">
        <v>1336</v>
      </c>
      <c r="L263" s="49">
        <f t="shared" si="25"/>
        <v>-10.254491017964073</v>
      </c>
      <c r="M263" s="33">
        <f t="shared" si="26"/>
        <v>0.31614612859421759</v>
      </c>
      <c r="N263" s="34">
        <f t="shared" si="27"/>
        <v>0.35883304057284365</v>
      </c>
    </row>
    <row r="264" spans="1:14" hidden="1" outlineLevel="1" x14ac:dyDescent="0.25">
      <c r="A264" s="36"/>
      <c r="B264" s="50" t="s">
        <v>280</v>
      </c>
      <c r="C264" s="42">
        <f t="shared" si="21"/>
        <v>-45.115452930728239</v>
      </c>
      <c r="D264" s="48"/>
      <c r="E264" s="20">
        <v>11</v>
      </c>
      <c r="F264" s="14">
        <v>12</v>
      </c>
      <c r="G264" s="49">
        <f t="shared" si="22"/>
        <v>-8.3333333333333321</v>
      </c>
      <c r="H264" s="33">
        <f t="shared" si="23"/>
        <v>3.1591039632395179E-2</v>
      </c>
      <c r="I264" s="33">
        <f t="shared" si="24"/>
        <v>3.2187977790295322E-2</v>
      </c>
      <c r="J264" s="20">
        <v>309</v>
      </c>
      <c r="K264" s="14">
        <v>563</v>
      </c>
      <c r="L264" s="49">
        <f t="shared" si="25"/>
        <v>-45.115452930728239</v>
      </c>
      <c r="M264" s="33">
        <f t="shared" si="26"/>
        <v>8.1475524383330486E-2</v>
      </c>
      <c r="N264" s="34">
        <f t="shared" si="27"/>
        <v>0.15121482173840642</v>
      </c>
    </row>
    <row r="265" spans="1:14" hidden="1" outlineLevel="1" x14ac:dyDescent="0.25">
      <c r="A265" s="36"/>
      <c r="B265" s="50" t="s">
        <v>281</v>
      </c>
      <c r="C265" s="42">
        <f t="shared" si="21"/>
        <v>-26.36363636363636</v>
      </c>
      <c r="D265" s="48"/>
      <c r="E265" s="20">
        <v>2</v>
      </c>
      <c r="F265" s="14">
        <v>3</v>
      </c>
      <c r="G265" s="49">
        <f t="shared" si="22"/>
        <v>-33.333333333333329</v>
      </c>
      <c r="H265" s="33">
        <f t="shared" si="23"/>
        <v>5.7438253877082138E-3</v>
      </c>
      <c r="I265" s="33">
        <f t="shared" si="24"/>
        <v>8.0469944475738305E-3</v>
      </c>
      <c r="J265" s="20">
        <v>81</v>
      </c>
      <c r="K265" s="14">
        <v>110</v>
      </c>
      <c r="L265" s="49">
        <f t="shared" si="25"/>
        <v>-26.36363636363636</v>
      </c>
      <c r="M265" s="33">
        <f t="shared" si="26"/>
        <v>2.1357661731552648E-2</v>
      </c>
      <c r="N265" s="34">
        <f t="shared" si="27"/>
        <v>2.9544636574111376E-2</v>
      </c>
    </row>
    <row r="266" spans="1:14" hidden="1" outlineLevel="1" x14ac:dyDescent="0.25">
      <c r="A266" s="36"/>
      <c r="B266" s="50" t="s">
        <v>282</v>
      </c>
      <c r="C266" s="42">
        <f t="shared" ref="C266:C329" si="28">IF(K266=0,"",SUM(((J266-K266)/K266)*100))</f>
        <v>34.615384615384613</v>
      </c>
      <c r="D266" s="48"/>
      <c r="E266" s="20">
        <v>0</v>
      </c>
      <c r="F266" s="14">
        <v>0</v>
      </c>
      <c r="G266" s="49" t="str">
        <f t="shared" ref="G266:G329" si="29">IF(F266=0,"",SUM(((E266-F266)/F266)*100))</f>
        <v/>
      </c>
      <c r="H266" s="33" t="str">
        <f t="shared" ref="H266:H329" si="30">IF(E266=0,"",SUM((E266/CntPeriod)*100))</f>
        <v/>
      </c>
      <c r="I266" s="33" t="str">
        <f t="shared" ref="I266:I329" si="31">IF(F266=0,"",SUM((F266/CntPeriodPrevYear)*100))</f>
        <v/>
      </c>
      <c r="J266" s="20">
        <v>35</v>
      </c>
      <c r="K266" s="14">
        <v>26</v>
      </c>
      <c r="L266" s="49">
        <f t="shared" ref="L266:L329" si="32">IF(K266=0,"",SUM(((J266-K266)/K266)*100))</f>
        <v>34.615384615384613</v>
      </c>
      <c r="M266" s="33">
        <f t="shared" ref="M266:M329" si="33">IF(J266=0,"",SUM((J266/CntYearAck)*100))</f>
        <v>9.2286192667202799E-3</v>
      </c>
      <c r="N266" s="34">
        <f t="shared" ref="N266:N329" si="34">IF(K266=0,"",SUM((K266/CntPrevYearAck)*100))</f>
        <v>6.9832777356990524E-3</v>
      </c>
    </row>
    <row r="267" spans="1:14" hidden="1" outlineLevel="1" x14ac:dyDescent="0.25">
      <c r="A267" s="36"/>
      <c r="B267" s="50" t="s">
        <v>283</v>
      </c>
      <c r="C267" s="42">
        <f t="shared" si="28"/>
        <v>-100</v>
      </c>
      <c r="D267" s="48"/>
      <c r="E267" s="20">
        <v>0</v>
      </c>
      <c r="F267" s="14">
        <v>0</v>
      </c>
      <c r="G267" s="49" t="str">
        <f t="shared" si="29"/>
        <v/>
      </c>
      <c r="H267" s="33" t="str">
        <f t="shared" si="30"/>
        <v/>
      </c>
      <c r="I267" s="33" t="str">
        <f t="shared" si="31"/>
        <v/>
      </c>
      <c r="J267" s="20">
        <v>0</v>
      </c>
      <c r="K267" s="14">
        <v>5</v>
      </c>
      <c r="L267" s="49">
        <f t="shared" si="32"/>
        <v>-100</v>
      </c>
      <c r="M267" s="33" t="str">
        <f t="shared" si="33"/>
        <v/>
      </c>
      <c r="N267" s="34">
        <f t="shared" si="34"/>
        <v>1.3429380260959716E-3</v>
      </c>
    </row>
    <row r="268" spans="1:14" collapsed="1" x14ac:dyDescent="0.25">
      <c r="A268" s="36" t="s">
        <v>284</v>
      </c>
      <c r="B268" s="1" t="s">
        <v>285</v>
      </c>
      <c r="C268" s="42">
        <f t="shared" si="28"/>
        <v>-5.8227848101265822</v>
      </c>
      <c r="D268" s="48"/>
      <c r="E268" s="20">
        <v>957</v>
      </c>
      <c r="F268" s="14">
        <v>659</v>
      </c>
      <c r="G268" s="49">
        <f t="shared" si="29"/>
        <v>45.220030349013655</v>
      </c>
      <c r="H268" s="33">
        <f t="shared" si="30"/>
        <v>2.7484204480183805</v>
      </c>
      <c r="I268" s="33">
        <f t="shared" si="31"/>
        <v>1.7676564469837182</v>
      </c>
      <c r="J268" s="20">
        <v>4836</v>
      </c>
      <c r="K268" s="14">
        <v>5135</v>
      </c>
      <c r="L268" s="49">
        <f t="shared" si="32"/>
        <v>-5.8227848101265822</v>
      </c>
      <c r="M268" s="33">
        <f t="shared" si="33"/>
        <v>1.2751315078245509</v>
      </c>
      <c r="N268" s="34">
        <f t="shared" si="34"/>
        <v>1.379197352800563</v>
      </c>
    </row>
    <row r="269" spans="1:14" hidden="1" outlineLevel="1" x14ac:dyDescent="0.25">
      <c r="A269" s="36"/>
      <c r="B269" s="50" t="s">
        <v>286</v>
      </c>
      <c r="C269" s="42">
        <f t="shared" si="28"/>
        <v>-4.7270062293880537</v>
      </c>
      <c r="D269" s="48"/>
      <c r="E269" s="20">
        <v>537</v>
      </c>
      <c r="F269" s="14">
        <v>411</v>
      </c>
      <c r="G269" s="49">
        <f t="shared" si="29"/>
        <v>30.656934306569344</v>
      </c>
      <c r="H269" s="33">
        <f t="shared" si="30"/>
        <v>1.5422171165996554</v>
      </c>
      <c r="I269" s="33">
        <f t="shared" si="31"/>
        <v>1.1024382393176149</v>
      </c>
      <c r="J269" s="20">
        <v>2600</v>
      </c>
      <c r="K269" s="14">
        <v>2729</v>
      </c>
      <c r="L269" s="49">
        <f t="shared" si="32"/>
        <v>-4.7270062293880537</v>
      </c>
      <c r="M269" s="33">
        <f t="shared" si="33"/>
        <v>0.68555457409922083</v>
      </c>
      <c r="N269" s="34">
        <f t="shared" si="34"/>
        <v>0.7329755746431813</v>
      </c>
    </row>
    <row r="270" spans="1:14" hidden="1" outlineLevel="1" x14ac:dyDescent="0.25">
      <c r="A270" s="36"/>
      <c r="B270" s="50" t="s">
        <v>287</v>
      </c>
      <c r="C270" s="42">
        <f t="shared" si="28"/>
        <v>-11.457036114570361</v>
      </c>
      <c r="D270" s="48"/>
      <c r="E270" s="20">
        <v>322</v>
      </c>
      <c r="F270" s="14">
        <v>141</v>
      </c>
      <c r="G270" s="49">
        <f t="shared" si="29"/>
        <v>128.36879432624113</v>
      </c>
      <c r="H270" s="33">
        <f t="shared" si="30"/>
        <v>0.92475588742102244</v>
      </c>
      <c r="I270" s="33">
        <f t="shared" si="31"/>
        <v>0.37820873903597008</v>
      </c>
      <c r="J270" s="20">
        <v>1422</v>
      </c>
      <c r="K270" s="14">
        <v>1606</v>
      </c>
      <c r="L270" s="49">
        <f t="shared" si="32"/>
        <v>-11.457036114570361</v>
      </c>
      <c r="M270" s="33">
        <f t="shared" si="33"/>
        <v>0.37494561706503543</v>
      </c>
      <c r="N270" s="34">
        <f t="shared" si="34"/>
        <v>0.43135169398202616</v>
      </c>
    </row>
    <row r="271" spans="1:14" hidden="1" outlineLevel="1" x14ac:dyDescent="0.25">
      <c r="A271" s="36"/>
      <c r="B271" s="50" t="s">
        <v>288</v>
      </c>
      <c r="C271" s="42">
        <f t="shared" si="28"/>
        <v>72.815533980582529</v>
      </c>
      <c r="D271" s="48"/>
      <c r="E271" s="20">
        <v>34</v>
      </c>
      <c r="F271" s="14">
        <v>68</v>
      </c>
      <c r="G271" s="49">
        <f t="shared" si="29"/>
        <v>-50</v>
      </c>
      <c r="H271" s="33">
        <f t="shared" si="30"/>
        <v>9.7645031591039627E-2</v>
      </c>
      <c r="I271" s="33">
        <f t="shared" si="31"/>
        <v>0.1823985408116735</v>
      </c>
      <c r="J271" s="20">
        <v>534</v>
      </c>
      <c r="K271" s="14">
        <v>309</v>
      </c>
      <c r="L271" s="49">
        <f t="shared" si="32"/>
        <v>72.815533980582529</v>
      </c>
      <c r="M271" s="33">
        <f t="shared" si="33"/>
        <v>0.14080236252653228</v>
      </c>
      <c r="N271" s="34">
        <f t="shared" si="34"/>
        <v>8.2993570012731041E-2</v>
      </c>
    </row>
    <row r="272" spans="1:14" hidden="1" outlineLevel="1" x14ac:dyDescent="0.25">
      <c r="A272" s="36"/>
      <c r="B272" s="50" t="s">
        <v>289</v>
      </c>
      <c r="C272" s="42">
        <f t="shared" si="28"/>
        <v>-42.973523421588595</v>
      </c>
      <c r="D272" s="48"/>
      <c r="E272" s="20">
        <v>64</v>
      </c>
      <c r="F272" s="14">
        <v>39</v>
      </c>
      <c r="G272" s="49">
        <f t="shared" si="29"/>
        <v>64.102564102564102</v>
      </c>
      <c r="H272" s="33">
        <f t="shared" si="30"/>
        <v>0.18380241240666284</v>
      </c>
      <c r="I272" s="33">
        <f t="shared" si="31"/>
        <v>0.10461092781845981</v>
      </c>
      <c r="J272" s="20">
        <v>280</v>
      </c>
      <c r="K272" s="14">
        <v>491</v>
      </c>
      <c r="L272" s="49">
        <f t="shared" si="32"/>
        <v>-42.973523421588595</v>
      </c>
      <c r="M272" s="33">
        <f t="shared" si="33"/>
        <v>7.382895413376224E-2</v>
      </c>
      <c r="N272" s="34">
        <f t="shared" si="34"/>
        <v>0.13187651416262444</v>
      </c>
    </row>
    <row r="273" spans="1:14" collapsed="1" x14ac:dyDescent="0.25">
      <c r="A273" s="36" t="s">
        <v>290</v>
      </c>
      <c r="B273" s="1" t="s">
        <v>291</v>
      </c>
      <c r="C273" s="42">
        <f t="shared" si="28"/>
        <v>-1.5545192094159448</v>
      </c>
      <c r="D273" s="48"/>
      <c r="E273" s="20">
        <v>390</v>
      </c>
      <c r="F273" s="14">
        <v>510</v>
      </c>
      <c r="G273" s="49">
        <f t="shared" si="29"/>
        <v>-23.52941176470588</v>
      </c>
      <c r="H273" s="33">
        <f t="shared" si="30"/>
        <v>1.1200459506031017</v>
      </c>
      <c r="I273" s="33">
        <f t="shared" si="31"/>
        <v>1.3679890560875512</v>
      </c>
      <c r="J273" s="20">
        <v>4433</v>
      </c>
      <c r="K273" s="14">
        <v>4503</v>
      </c>
      <c r="L273" s="49">
        <f t="shared" si="32"/>
        <v>-1.5545192094159448</v>
      </c>
      <c r="M273" s="33">
        <f t="shared" si="33"/>
        <v>1.1688705488391715</v>
      </c>
      <c r="N273" s="34">
        <f t="shared" si="34"/>
        <v>1.2094499863020323</v>
      </c>
    </row>
    <row r="274" spans="1:14" hidden="1" outlineLevel="1" x14ac:dyDescent="0.25">
      <c r="A274" s="36"/>
      <c r="B274" s="50" t="s">
        <v>292</v>
      </c>
      <c r="C274" s="42">
        <f t="shared" si="28"/>
        <v>7.7819548872180455</v>
      </c>
      <c r="D274" s="48"/>
      <c r="E274" s="20">
        <v>265</v>
      </c>
      <c r="F274" s="14">
        <v>323</v>
      </c>
      <c r="G274" s="49">
        <f t="shared" si="29"/>
        <v>-17.956656346749224</v>
      </c>
      <c r="H274" s="33">
        <f t="shared" si="30"/>
        <v>0.76105686387133831</v>
      </c>
      <c r="I274" s="33">
        <f t="shared" si="31"/>
        <v>0.86639306885544909</v>
      </c>
      <c r="J274" s="20">
        <v>2867</v>
      </c>
      <c r="K274" s="14">
        <v>2660</v>
      </c>
      <c r="L274" s="49">
        <f t="shared" si="32"/>
        <v>7.7819548872180455</v>
      </c>
      <c r="M274" s="33">
        <f t="shared" si="33"/>
        <v>0.75595575536248694</v>
      </c>
      <c r="N274" s="34">
        <f t="shared" si="34"/>
        <v>0.71444302988305697</v>
      </c>
    </row>
    <row r="275" spans="1:14" hidden="1" outlineLevel="1" x14ac:dyDescent="0.25">
      <c r="A275" s="36"/>
      <c r="B275" s="50" t="s">
        <v>293</v>
      </c>
      <c r="C275" s="42">
        <f t="shared" si="28"/>
        <v>-4.647785039941903</v>
      </c>
      <c r="D275" s="48"/>
      <c r="E275" s="20">
        <v>104</v>
      </c>
      <c r="F275" s="14">
        <v>153</v>
      </c>
      <c r="G275" s="49">
        <f t="shared" si="29"/>
        <v>-32.026143790849673</v>
      </c>
      <c r="H275" s="33">
        <f t="shared" si="30"/>
        <v>0.29867892016082709</v>
      </c>
      <c r="I275" s="33">
        <f t="shared" si="31"/>
        <v>0.41039671682626538</v>
      </c>
      <c r="J275" s="20">
        <v>1313</v>
      </c>
      <c r="K275" s="14">
        <v>1377</v>
      </c>
      <c r="L275" s="49">
        <f t="shared" si="32"/>
        <v>-4.647785039941903</v>
      </c>
      <c r="M275" s="33">
        <f t="shared" si="33"/>
        <v>0.34620505992010653</v>
      </c>
      <c r="N275" s="34">
        <f t="shared" si="34"/>
        <v>0.36984513238683059</v>
      </c>
    </row>
    <row r="276" spans="1:14" hidden="1" outlineLevel="1" x14ac:dyDescent="0.25">
      <c r="A276" s="36"/>
      <c r="B276" s="50" t="s">
        <v>294</v>
      </c>
      <c r="C276" s="42">
        <f t="shared" si="28"/>
        <v>-48.238482384823847</v>
      </c>
      <c r="D276" s="48"/>
      <c r="E276" s="20">
        <v>13</v>
      </c>
      <c r="F276" s="14">
        <v>19</v>
      </c>
      <c r="G276" s="49">
        <f t="shared" si="29"/>
        <v>-31.578947368421051</v>
      </c>
      <c r="H276" s="33">
        <f t="shared" si="30"/>
        <v>3.7334865020103386E-2</v>
      </c>
      <c r="I276" s="33">
        <f t="shared" si="31"/>
        <v>5.0964298167967596E-2</v>
      </c>
      <c r="J276" s="20">
        <v>191</v>
      </c>
      <c r="K276" s="14">
        <v>369</v>
      </c>
      <c r="L276" s="49">
        <f t="shared" si="32"/>
        <v>-48.238482384823847</v>
      </c>
      <c r="M276" s="33">
        <f t="shared" si="33"/>
        <v>5.0361893712673529E-2</v>
      </c>
      <c r="N276" s="34">
        <f t="shared" si="34"/>
        <v>9.9108826325882707E-2</v>
      </c>
    </row>
    <row r="277" spans="1:14" hidden="1" outlineLevel="1" x14ac:dyDescent="0.25">
      <c r="A277" s="36"/>
      <c r="B277" s="50" t="s">
        <v>295</v>
      </c>
      <c r="C277" s="42">
        <f t="shared" si="28"/>
        <v>-34.042553191489361</v>
      </c>
      <c r="D277" s="48"/>
      <c r="E277" s="20">
        <v>8</v>
      </c>
      <c r="F277" s="14">
        <v>15</v>
      </c>
      <c r="G277" s="49">
        <f t="shared" si="29"/>
        <v>-46.666666666666664</v>
      </c>
      <c r="H277" s="33">
        <f t="shared" si="30"/>
        <v>2.2975301550832855E-2</v>
      </c>
      <c r="I277" s="33">
        <f t="shared" si="31"/>
        <v>4.0234972237869156E-2</v>
      </c>
      <c r="J277" s="20">
        <v>62</v>
      </c>
      <c r="K277" s="14">
        <v>94</v>
      </c>
      <c r="L277" s="49">
        <f t="shared" si="32"/>
        <v>-34.042553191489361</v>
      </c>
      <c r="M277" s="33">
        <f t="shared" si="33"/>
        <v>1.6347839843904498E-2</v>
      </c>
      <c r="N277" s="34">
        <f t="shared" si="34"/>
        <v>2.5247234890604268E-2</v>
      </c>
    </row>
    <row r="278" spans="1:14" hidden="1" outlineLevel="1" x14ac:dyDescent="0.25">
      <c r="A278" s="36"/>
      <c r="B278" s="50" t="s">
        <v>296</v>
      </c>
      <c r="C278" s="42">
        <f t="shared" si="28"/>
        <v>-100</v>
      </c>
      <c r="D278" s="48"/>
      <c r="E278" s="20">
        <v>0</v>
      </c>
      <c r="F278" s="14">
        <v>0</v>
      </c>
      <c r="G278" s="49" t="str">
        <f t="shared" si="29"/>
        <v/>
      </c>
      <c r="H278" s="33" t="str">
        <f t="shared" si="30"/>
        <v/>
      </c>
      <c r="I278" s="33" t="str">
        <f t="shared" si="31"/>
        <v/>
      </c>
      <c r="J278" s="20">
        <v>0</v>
      </c>
      <c r="K278" s="14">
        <v>3</v>
      </c>
      <c r="L278" s="49">
        <f t="shared" si="32"/>
        <v>-100</v>
      </c>
      <c r="M278" s="33" t="str">
        <f t="shared" si="33"/>
        <v/>
      </c>
      <c r="N278" s="34">
        <f t="shared" si="34"/>
        <v>8.0576281565758294E-4</v>
      </c>
    </row>
    <row r="279" spans="1:14" collapsed="1" x14ac:dyDescent="0.25">
      <c r="A279" s="36" t="s">
        <v>297</v>
      </c>
      <c r="B279" s="1" t="s">
        <v>298</v>
      </c>
      <c r="C279" s="42">
        <f t="shared" si="28"/>
        <v>-12.161444503451939</v>
      </c>
      <c r="D279" s="48"/>
      <c r="E279" s="20">
        <v>275</v>
      </c>
      <c r="F279" s="14">
        <v>240</v>
      </c>
      <c r="G279" s="49">
        <f t="shared" si="29"/>
        <v>14.583333333333334</v>
      </c>
      <c r="H279" s="33">
        <f t="shared" si="30"/>
        <v>0.78977599080987926</v>
      </c>
      <c r="I279" s="33">
        <f t="shared" si="31"/>
        <v>0.64375955580590649</v>
      </c>
      <c r="J279" s="20">
        <v>3308</v>
      </c>
      <c r="K279" s="14">
        <v>3766</v>
      </c>
      <c r="L279" s="49">
        <f t="shared" si="32"/>
        <v>-12.161444503451939</v>
      </c>
      <c r="M279" s="33">
        <f t="shared" si="33"/>
        <v>0.87223635812316258</v>
      </c>
      <c r="N279" s="34">
        <f t="shared" si="34"/>
        <v>1.011500921255486</v>
      </c>
    </row>
    <row r="280" spans="1:14" hidden="1" outlineLevel="1" x14ac:dyDescent="0.25">
      <c r="A280" s="36"/>
      <c r="B280" s="50" t="s">
        <v>299</v>
      </c>
      <c r="C280" s="42">
        <f t="shared" si="28"/>
        <v>4.6768707482993204</v>
      </c>
      <c r="D280" s="48"/>
      <c r="E280" s="20">
        <v>127</v>
      </c>
      <c r="F280" s="14">
        <v>34</v>
      </c>
      <c r="G280" s="49">
        <f t="shared" si="29"/>
        <v>273.52941176470591</v>
      </c>
      <c r="H280" s="33">
        <f t="shared" si="30"/>
        <v>0.36473291211947156</v>
      </c>
      <c r="I280" s="33">
        <f t="shared" si="31"/>
        <v>9.1199270405836752E-2</v>
      </c>
      <c r="J280" s="20">
        <v>1231</v>
      </c>
      <c r="K280" s="14">
        <v>1176</v>
      </c>
      <c r="L280" s="49">
        <f t="shared" si="32"/>
        <v>4.6768707482993204</v>
      </c>
      <c r="M280" s="33">
        <f t="shared" si="33"/>
        <v>0.32458372335236185</v>
      </c>
      <c r="N280" s="34">
        <f t="shared" si="34"/>
        <v>0.31585902373777253</v>
      </c>
    </row>
    <row r="281" spans="1:14" hidden="1" outlineLevel="1" x14ac:dyDescent="0.25">
      <c r="A281" s="36"/>
      <c r="B281" s="50" t="s">
        <v>300</v>
      </c>
      <c r="C281" s="42">
        <f t="shared" si="28"/>
        <v>-23.237800154918666</v>
      </c>
      <c r="D281" s="48"/>
      <c r="E281" s="20">
        <v>67</v>
      </c>
      <c r="F281" s="14">
        <v>145</v>
      </c>
      <c r="G281" s="49">
        <f t="shared" si="29"/>
        <v>-53.793103448275858</v>
      </c>
      <c r="H281" s="33">
        <f t="shared" si="30"/>
        <v>0.19241815048822516</v>
      </c>
      <c r="I281" s="33">
        <f t="shared" si="31"/>
        <v>0.38893806496606853</v>
      </c>
      <c r="J281" s="20">
        <v>991</v>
      </c>
      <c r="K281" s="14">
        <v>1291</v>
      </c>
      <c r="L281" s="49">
        <f t="shared" si="32"/>
        <v>-23.237800154918666</v>
      </c>
      <c r="M281" s="33">
        <f t="shared" si="33"/>
        <v>0.26130176266627991</v>
      </c>
      <c r="N281" s="34">
        <f t="shared" si="34"/>
        <v>0.34674659833797988</v>
      </c>
    </row>
    <row r="282" spans="1:14" hidden="1" outlineLevel="1" x14ac:dyDescent="0.25">
      <c r="A282" s="36"/>
      <c r="B282" s="50" t="s">
        <v>301</v>
      </c>
      <c r="C282" s="42">
        <f t="shared" si="28"/>
        <v>-10.47008547008547</v>
      </c>
      <c r="D282" s="48"/>
      <c r="E282" s="20">
        <v>72</v>
      </c>
      <c r="F282" s="14">
        <v>43</v>
      </c>
      <c r="G282" s="49">
        <f t="shared" si="29"/>
        <v>67.441860465116278</v>
      </c>
      <c r="H282" s="33">
        <f t="shared" si="30"/>
        <v>0.2067777139574957</v>
      </c>
      <c r="I282" s="33">
        <f t="shared" si="31"/>
        <v>0.11534025374855825</v>
      </c>
      <c r="J282" s="20">
        <v>838</v>
      </c>
      <c r="K282" s="14">
        <v>936</v>
      </c>
      <c r="L282" s="49">
        <f t="shared" si="32"/>
        <v>-10.47008547008547</v>
      </c>
      <c r="M282" s="33">
        <f t="shared" si="33"/>
        <v>0.22095951272890274</v>
      </c>
      <c r="N282" s="34">
        <f t="shared" si="34"/>
        <v>0.25139799848516592</v>
      </c>
    </row>
    <row r="283" spans="1:14" hidden="1" outlineLevel="1" x14ac:dyDescent="0.25">
      <c r="A283" s="36"/>
      <c r="B283" s="50" t="s">
        <v>302</v>
      </c>
      <c r="C283" s="42">
        <f t="shared" si="28"/>
        <v>-31.955922865013775</v>
      </c>
      <c r="D283" s="48"/>
      <c r="E283" s="20">
        <v>9</v>
      </c>
      <c r="F283" s="14">
        <v>18</v>
      </c>
      <c r="G283" s="49">
        <f t="shared" si="29"/>
        <v>-50</v>
      </c>
      <c r="H283" s="33">
        <f t="shared" si="30"/>
        <v>2.5847214244686962E-2</v>
      </c>
      <c r="I283" s="33">
        <f t="shared" si="31"/>
        <v>4.8281966685442983E-2</v>
      </c>
      <c r="J283" s="20">
        <v>247</v>
      </c>
      <c r="K283" s="14">
        <v>363</v>
      </c>
      <c r="L283" s="49">
        <f t="shared" si="32"/>
        <v>-31.955922865013775</v>
      </c>
      <c r="M283" s="33">
        <f t="shared" si="33"/>
        <v>6.5127684539425981E-2</v>
      </c>
      <c r="N283" s="34">
        <f t="shared" si="34"/>
        <v>9.7497300694567551E-2</v>
      </c>
    </row>
    <row r="284" spans="1:14" hidden="1" outlineLevel="1" x14ac:dyDescent="0.25">
      <c r="A284" s="36"/>
      <c r="B284" s="50" t="s">
        <v>303</v>
      </c>
      <c r="C284" s="42" t="str">
        <f t="shared" si="28"/>
        <v/>
      </c>
      <c r="D284" s="48"/>
      <c r="E284" s="20">
        <v>0</v>
      </c>
      <c r="F284" s="14">
        <v>0</v>
      </c>
      <c r="G284" s="49" t="str">
        <f t="shared" si="29"/>
        <v/>
      </c>
      <c r="H284" s="33" t="str">
        <f t="shared" si="30"/>
        <v/>
      </c>
      <c r="I284" s="33" t="str">
        <f t="shared" si="31"/>
        <v/>
      </c>
      <c r="J284" s="20">
        <v>1</v>
      </c>
      <c r="K284" s="14">
        <v>0</v>
      </c>
      <c r="L284" s="49" t="str">
        <f t="shared" si="32"/>
        <v/>
      </c>
      <c r="M284" s="33">
        <f t="shared" si="33"/>
        <v>2.6367483619200803E-4</v>
      </c>
      <c r="N284" s="34" t="str">
        <f t="shared" si="34"/>
        <v/>
      </c>
    </row>
    <row r="285" spans="1:14" collapsed="1" x14ac:dyDescent="0.25">
      <c r="A285" s="36" t="s">
        <v>304</v>
      </c>
      <c r="B285" s="1" t="s">
        <v>305</v>
      </c>
      <c r="C285" s="42">
        <f t="shared" si="28"/>
        <v>10.621387283236993</v>
      </c>
      <c r="D285" s="48"/>
      <c r="E285" s="20">
        <v>209</v>
      </c>
      <c r="F285" s="14">
        <v>194</v>
      </c>
      <c r="G285" s="49">
        <f t="shared" si="29"/>
        <v>7.731958762886598</v>
      </c>
      <c r="H285" s="33">
        <f t="shared" si="30"/>
        <v>0.60022975301550829</v>
      </c>
      <c r="I285" s="33">
        <f t="shared" si="31"/>
        <v>0.52037230760977438</v>
      </c>
      <c r="J285" s="20">
        <v>3062</v>
      </c>
      <c r="K285" s="14">
        <v>2768</v>
      </c>
      <c r="L285" s="49">
        <f t="shared" si="32"/>
        <v>10.621387283236993</v>
      </c>
      <c r="M285" s="33">
        <f t="shared" si="33"/>
        <v>0.80737234841992866</v>
      </c>
      <c r="N285" s="34">
        <f t="shared" si="34"/>
        <v>0.74345049124672991</v>
      </c>
    </row>
    <row r="286" spans="1:14" hidden="1" outlineLevel="1" x14ac:dyDescent="0.25">
      <c r="A286" s="36"/>
      <c r="B286" s="50" t="s">
        <v>306</v>
      </c>
      <c r="C286" s="42">
        <f t="shared" si="28"/>
        <v>4.2689434364994661</v>
      </c>
      <c r="D286" s="48"/>
      <c r="E286" s="20">
        <v>115</v>
      </c>
      <c r="F286" s="14">
        <v>128</v>
      </c>
      <c r="G286" s="49">
        <f t="shared" si="29"/>
        <v>-10.15625</v>
      </c>
      <c r="H286" s="33">
        <f t="shared" si="30"/>
        <v>0.33026995979322227</v>
      </c>
      <c r="I286" s="33">
        <f t="shared" si="31"/>
        <v>0.34333842976315015</v>
      </c>
      <c r="J286" s="20">
        <v>1954</v>
      </c>
      <c r="K286" s="14">
        <v>1874</v>
      </c>
      <c r="L286" s="49">
        <f t="shared" si="32"/>
        <v>4.2689434364994661</v>
      </c>
      <c r="M286" s="33">
        <f t="shared" si="33"/>
        <v>0.5152206299191836</v>
      </c>
      <c r="N286" s="34">
        <f t="shared" si="34"/>
        <v>0.50333317218077023</v>
      </c>
    </row>
    <row r="287" spans="1:14" hidden="1" outlineLevel="1" x14ac:dyDescent="0.25">
      <c r="A287" s="36"/>
      <c r="B287" s="50" t="s">
        <v>307</v>
      </c>
      <c r="C287" s="42">
        <f t="shared" si="28"/>
        <v>87.297297297297291</v>
      </c>
      <c r="D287" s="48"/>
      <c r="E287" s="20">
        <v>66</v>
      </c>
      <c r="F287" s="14">
        <v>32</v>
      </c>
      <c r="G287" s="49">
        <f t="shared" si="29"/>
        <v>106.25</v>
      </c>
      <c r="H287" s="33">
        <f t="shared" si="30"/>
        <v>0.18954623779437105</v>
      </c>
      <c r="I287" s="33">
        <f t="shared" si="31"/>
        <v>8.5834607440787539E-2</v>
      </c>
      <c r="J287" s="20">
        <v>693</v>
      </c>
      <c r="K287" s="14">
        <v>370</v>
      </c>
      <c r="L287" s="49">
        <f t="shared" si="32"/>
        <v>87.297297297297291</v>
      </c>
      <c r="M287" s="33">
        <f t="shared" si="33"/>
        <v>0.18272666148106156</v>
      </c>
      <c r="N287" s="34">
        <f t="shared" si="34"/>
        <v>9.9377413931101916E-2</v>
      </c>
    </row>
    <row r="288" spans="1:14" hidden="1" outlineLevel="1" x14ac:dyDescent="0.25">
      <c r="A288" s="36"/>
      <c r="B288" s="50" t="s">
        <v>308</v>
      </c>
      <c r="C288" s="42">
        <f t="shared" si="28"/>
        <v>-19.417475728155338</v>
      </c>
      <c r="D288" s="48"/>
      <c r="E288" s="20">
        <v>28</v>
      </c>
      <c r="F288" s="14">
        <v>34</v>
      </c>
      <c r="G288" s="49">
        <f t="shared" si="29"/>
        <v>-17.647058823529413</v>
      </c>
      <c r="H288" s="33">
        <f t="shared" si="30"/>
        <v>8.0413555427914993E-2</v>
      </c>
      <c r="I288" s="33">
        <f t="shared" si="31"/>
        <v>9.1199270405836752E-2</v>
      </c>
      <c r="J288" s="20">
        <v>415</v>
      </c>
      <c r="K288" s="14">
        <v>515</v>
      </c>
      <c r="L288" s="49">
        <f t="shared" si="32"/>
        <v>-19.417475728155338</v>
      </c>
      <c r="M288" s="33">
        <f t="shared" si="33"/>
        <v>0.10942505701968333</v>
      </c>
      <c r="N288" s="34">
        <f t="shared" si="34"/>
        <v>0.13832261668788509</v>
      </c>
    </row>
    <row r="289" spans="1:14" hidden="1" outlineLevel="1" x14ac:dyDescent="0.25">
      <c r="A289" s="36"/>
      <c r="B289" s="50" t="s">
        <v>309</v>
      </c>
      <c r="C289" s="42">
        <f t="shared" si="28"/>
        <v>-100</v>
      </c>
      <c r="D289" s="48"/>
      <c r="E289" s="20">
        <v>0</v>
      </c>
      <c r="F289" s="14">
        <v>0</v>
      </c>
      <c r="G289" s="49" t="str">
        <f t="shared" si="29"/>
        <v/>
      </c>
      <c r="H289" s="33" t="str">
        <f t="shared" si="30"/>
        <v/>
      </c>
      <c r="I289" s="33" t="str">
        <f t="shared" si="31"/>
        <v/>
      </c>
      <c r="J289" s="20">
        <v>0</v>
      </c>
      <c r="K289" s="14">
        <v>9</v>
      </c>
      <c r="L289" s="49">
        <f t="shared" si="32"/>
        <v>-100</v>
      </c>
      <c r="M289" s="33" t="str">
        <f t="shared" si="33"/>
        <v/>
      </c>
      <c r="N289" s="34">
        <f t="shared" si="34"/>
        <v>2.4172884469727493E-3</v>
      </c>
    </row>
    <row r="290" spans="1:14" collapsed="1" x14ac:dyDescent="0.25">
      <c r="A290" s="36" t="s">
        <v>310</v>
      </c>
      <c r="B290" s="1" t="s">
        <v>311</v>
      </c>
      <c r="C290" s="42">
        <f t="shared" si="28"/>
        <v>-0.65478355765732998</v>
      </c>
      <c r="D290" s="48"/>
      <c r="E290" s="20">
        <v>245</v>
      </c>
      <c r="F290" s="14">
        <v>253</v>
      </c>
      <c r="G290" s="49">
        <f t="shared" si="29"/>
        <v>-3.1620553359683794</v>
      </c>
      <c r="H290" s="33">
        <f t="shared" si="30"/>
        <v>0.70361860999425618</v>
      </c>
      <c r="I290" s="33">
        <f t="shared" si="31"/>
        <v>0.67862986507872636</v>
      </c>
      <c r="J290" s="20">
        <v>2731</v>
      </c>
      <c r="K290" s="14">
        <v>2749</v>
      </c>
      <c r="L290" s="49">
        <f t="shared" si="32"/>
        <v>-0.65478355765732998</v>
      </c>
      <c r="M290" s="33">
        <f t="shared" si="33"/>
        <v>0.72009597764037392</v>
      </c>
      <c r="N290" s="34">
        <f t="shared" si="34"/>
        <v>0.7383473267475652</v>
      </c>
    </row>
    <row r="291" spans="1:14" hidden="1" outlineLevel="1" x14ac:dyDescent="0.25">
      <c r="A291" s="36"/>
      <c r="B291" s="50" t="s">
        <v>312</v>
      </c>
      <c r="C291" s="42">
        <f t="shared" si="28"/>
        <v>-12.374581939799331</v>
      </c>
      <c r="D291" s="48"/>
      <c r="E291" s="20">
        <v>102</v>
      </c>
      <c r="F291" s="14">
        <v>117</v>
      </c>
      <c r="G291" s="49">
        <f t="shared" si="29"/>
        <v>-12.820512820512819</v>
      </c>
      <c r="H291" s="33">
        <f t="shared" si="30"/>
        <v>0.29293509477311891</v>
      </c>
      <c r="I291" s="33">
        <f t="shared" si="31"/>
        <v>0.31383278345537946</v>
      </c>
      <c r="J291" s="20">
        <v>1048</v>
      </c>
      <c r="K291" s="14">
        <v>1196</v>
      </c>
      <c r="L291" s="49">
        <f t="shared" si="32"/>
        <v>-12.374581939799331</v>
      </c>
      <c r="M291" s="33">
        <f t="shared" si="33"/>
        <v>0.27633122832922435</v>
      </c>
      <c r="N291" s="34">
        <f t="shared" si="34"/>
        <v>0.32123077584215642</v>
      </c>
    </row>
    <row r="292" spans="1:14" hidden="1" outlineLevel="1" x14ac:dyDescent="0.25">
      <c r="A292" s="36"/>
      <c r="B292" s="50" t="s">
        <v>313</v>
      </c>
      <c r="C292" s="42">
        <f t="shared" si="28"/>
        <v>23.877551020408163</v>
      </c>
      <c r="D292" s="48"/>
      <c r="E292" s="20">
        <v>68</v>
      </c>
      <c r="F292" s="14">
        <v>32</v>
      </c>
      <c r="G292" s="49">
        <f t="shared" si="29"/>
        <v>112.5</v>
      </c>
      <c r="H292" s="33">
        <f t="shared" si="30"/>
        <v>0.19529006318207925</v>
      </c>
      <c r="I292" s="33">
        <f t="shared" si="31"/>
        <v>8.5834607440787539E-2</v>
      </c>
      <c r="J292" s="20">
        <v>607</v>
      </c>
      <c r="K292" s="14">
        <v>490</v>
      </c>
      <c r="L292" s="49">
        <f t="shared" si="32"/>
        <v>23.877551020408163</v>
      </c>
      <c r="M292" s="33">
        <f t="shared" si="33"/>
        <v>0.16005062556854888</v>
      </c>
      <c r="N292" s="34">
        <f t="shared" si="34"/>
        <v>0.13160792655740522</v>
      </c>
    </row>
    <row r="293" spans="1:14" hidden="1" outlineLevel="1" x14ac:dyDescent="0.25">
      <c r="A293" s="36"/>
      <c r="B293" s="50" t="s">
        <v>314</v>
      </c>
      <c r="C293" s="42">
        <f t="shared" si="28"/>
        <v>-28.765264586160111</v>
      </c>
      <c r="D293" s="48"/>
      <c r="E293" s="20">
        <v>42</v>
      </c>
      <c r="F293" s="14">
        <v>46</v>
      </c>
      <c r="G293" s="49">
        <f t="shared" si="29"/>
        <v>-8.695652173913043</v>
      </c>
      <c r="H293" s="33">
        <f t="shared" si="30"/>
        <v>0.12062033314187248</v>
      </c>
      <c r="I293" s="33">
        <f t="shared" si="31"/>
        <v>0.12338724819613207</v>
      </c>
      <c r="J293" s="20">
        <v>525</v>
      </c>
      <c r="K293" s="14">
        <v>737</v>
      </c>
      <c r="L293" s="49">
        <f t="shared" si="32"/>
        <v>-28.765264586160111</v>
      </c>
      <c r="M293" s="33">
        <f t="shared" si="33"/>
        <v>0.13842928900080423</v>
      </c>
      <c r="N293" s="34">
        <f t="shared" si="34"/>
        <v>0.19794906504654622</v>
      </c>
    </row>
    <row r="294" spans="1:14" hidden="1" outlineLevel="1" x14ac:dyDescent="0.25">
      <c r="A294" s="36"/>
      <c r="B294" s="50" t="s">
        <v>315</v>
      </c>
      <c r="C294" s="42">
        <f t="shared" si="28"/>
        <v>566.66666666666674</v>
      </c>
      <c r="D294" s="48"/>
      <c r="E294" s="20">
        <v>9</v>
      </c>
      <c r="F294" s="14">
        <v>34</v>
      </c>
      <c r="G294" s="49">
        <f t="shared" si="29"/>
        <v>-73.529411764705884</v>
      </c>
      <c r="H294" s="33">
        <f t="shared" si="30"/>
        <v>2.5847214244686962E-2</v>
      </c>
      <c r="I294" s="33">
        <f t="shared" si="31"/>
        <v>9.1199270405836752E-2</v>
      </c>
      <c r="J294" s="20">
        <v>240</v>
      </c>
      <c r="K294" s="14">
        <v>36</v>
      </c>
      <c r="L294" s="49">
        <f t="shared" si="32"/>
        <v>566.66666666666674</v>
      </c>
      <c r="M294" s="33">
        <f t="shared" si="33"/>
        <v>6.3281960686081926E-2</v>
      </c>
      <c r="N294" s="34">
        <f t="shared" si="34"/>
        <v>9.669153787890997E-3</v>
      </c>
    </row>
    <row r="295" spans="1:14" hidden="1" outlineLevel="1" x14ac:dyDescent="0.25">
      <c r="A295" s="36"/>
      <c r="B295" s="50" t="s">
        <v>316</v>
      </c>
      <c r="C295" s="42">
        <f t="shared" si="28"/>
        <v>-31.724137931034484</v>
      </c>
      <c r="D295" s="48"/>
      <c r="E295" s="20">
        <v>12</v>
      </c>
      <c r="F295" s="14">
        <v>24</v>
      </c>
      <c r="G295" s="49">
        <f t="shared" si="29"/>
        <v>-50</v>
      </c>
      <c r="H295" s="33">
        <f t="shared" si="30"/>
        <v>3.4462952326249283E-2</v>
      </c>
      <c r="I295" s="33">
        <f t="shared" si="31"/>
        <v>6.4375955580590644E-2</v>
      </c>
      <c r="J295" s="20">
        <v>198</v>
      </c>
      <c r="K295" s="14">
        <v>290</v>
      </c>
      <c r="L295" s="49">
        <f t="shared" si="32"/>
        <v>-31.724137931034484</v>
      </c>
      <c r="M295" s="33">
        <f t="shared" si="33"/>
        <v>5.2207617566017585E-2</v>
      </c>
      <c r="N295" s="34">
        <f t="shared" si="34"/>
        <v>7.7890405513566352E-2</v>
      </c>
    </row>
    <row r="296" spans="1:14" hidden="1" outlineLevel="1" x14ac:dyDescent="0.25">
      <c r="A296" s="36"/>
      <c r="B296" s="50" t="s">
        <v>317</v>
      </c>
      <c r="C296" s="42" t="str">
        <f t="shared" si="28"/>
        <v/>
      </c>
      <c r="D296" s="48"/>
      <c r="E296" s="20">
        <v>12</v>
      </c>
      <c r="F296" s="14">
        <v>0</v>
      </c>
      <c r="G296" s="49" t="str">
        <f t="shared" si="29"/>
        <v/>
      </c>
      <c r="H296" s="33">
        <f t="shared" si="30"/>
        <v>3.4462952326249283E-2</v>
      </c>
      <c r="I296" s="33" t="str">
        <f t="shared" si="31"/>
        <v/>
      </c>
      <c r="J296" s="20">
        <v>113</v>
      </c>
      <c r="K296" s="14">
        <v>0</v>
      </c>
      <c r="L296" s="49" t="str">
        <f t="shared" si="32"/>
        <v/>
      </c>
      <c r="M296" s="33">
        <f t="shared" si="33"/>
        <v>2.9795256489696907E-2</v>
      </c>
      <c r="N296" s="34" t="str">
        <f t="shared" si="34"/>
        <v/>
      </c>
    </row>
    <row r="297" spans="1:14" collapsed="1" x14ac:dyDescent="0.25">
      <c r="A297" s="36" t="s">
        <v>318</v>
      </c>
      <c r="B297" s="1" t="s">
        <v>319</v>
      </c>
      <c r="C297" s="42">
        <f t="shared" si="28"/>
        <v>16.017964071856287</v>
      </c>
      <c r="D297" s="48"/>
      <c r="E297" s="20">
        <v>135</v>
      </c>
      <c r="F297" s="14">
        <v>103</v>
      </c>
      <c r="G297" s="49">
        <f t="shared" si="29"/>
        <v>31.067961165048541</v>
      </c>
      <c r="H297" s="33">
        <f t="shared" si="30"/>
        <v>0.38770821367030445</v>
      </c>
      <c r="I297" s="33">
        <f t="shared" si="31"/>
        <v>0.27628014270003487</v>
      </c>
      <c r="J297" s="20">
        <v>1550</v>
      </c>
      <c r="K297" s="14">
        <v>1336</v>
      </c>
      <c r="L297" s="49">
        <f t="shared" si="32"/>
        <v>16.017964071856287</v>
      </c>
      <c r="M297" s="33">
        <f t="shared" si="33"/>
        <v>0.40869599609761242</v>
      </c>
      <c r="N297" s="34">
        <f t="shared" si="34"/>
        <v>0.35883304057284365</v>
      </c>
    </row>
    <row r="298" spans="1:14" hidden="1" outlineLevel="1" x14ac:dyDescent="0.25">
      <c r="A298" s="36"/>
      <c r="B298" s="50" t="s">
        <v>320</v>
      </c>
      <c r="C298" s="42">
        <f t="shared" si="28"/>
        <v>5.0682261208577</v>
      </c>
      <c r="D298" s="48"/>
      <c r="E298" s="20">
        <v>35</v>
      </c>
      <c r="F298" s="14">
        <v>46</v>
      </c>
      <c r="G298" s="49">
        <f t="shared" si="29"/>
        <v>-23.913043478260871</v>
      </c>
      <c r="H298" s="33">
        <f t="shared" si="30"/>
        <v>0.10051694428489374</v>
      </c>
      <c r="I298" s="33">
        <f t="shared" si="31"/>
        <v>0.12338724819613207</v>
      </c>
      <c r="J298" s="20">
        <v>539</v>
      </c>
      <c r="K298" s="14">
        <v>513</v>
      </c>
      <c r="L298" s="49">
        <f t="shared" si="32"/>
        <v>5.0682261208577</v>
      </c>
      <c r="M298" s="33">
        <f t="shared" si="33"/>
        <v>0.14212073670749231</v>
      </c>
      <c r="N298" s="34">
        <f t="shared" si="34"/>
        <v>0.1377854414774467</v>
      </c>
    </row>
    <row r="299" spans="1:14" hidden="1" outlineLevel="1" x14ac:dyDescent="0.25">
      <c r="A299" s="36"/>
      <c r="B299" s="50" t="s">
        <v>321</v>
      </c>
      <c r="C299" s="42">
        <f t="shared" si="28"/>
        <v>552.83018867924523</v>
      </c>
      <c r="D299" s="48"/>
      <c r="E299" s="20">
        <v>65</v>
      </c>
      <c r="F299" s="14">
        <v>14</v>
      </c>
      <c r="G299" s="49">
        <f t="shared" si="29"/>
        <v>364.28571428571428</v>
      </c>
      <c r="H299" s="33">
        <f t="shared" si="30"/>
        <v>0.18667432510051696</v>
      </c>
      <c r="I299" s="33">
        <f t="shared" si="31"/>
        <v>3.7552640755344549E-2</v>
      </c>
      <c r="J299" s="20">
        <v>346</v>
      </c>
      <c r="K299" s="14">
        <v>53</v>
      </c>
      <c r="L299" s="49">
        <f t="shared" si="32"/>
        <v>552.83018867924523</v>
      </c>
      <c r="M299" s="33">
        <f t="shared" si="33"/>
        <v>9.123149332243477E-2</v>
      </c>
      <c r="N299" s="34">
        <f t="shared" si="34"/>
        <v>1.4235143076617301E-2</v>
      </c>
    </row>
    <row r="300" spans="1:14" hidden="1" outlineLevel="1" x14ac:dyDescent="0.25">
      <c r="A300" s="36"/>
      <c r="B300" s="50">
        <v>911</v>
      </c>
      <c r="C300" s="42">
        <f t="shared" si="28"/>
        <v>18.27956989247312</v>
      </c>
      <c r="D300" s="48"/>
      <c r="E300" s="20">
        <v>17</v>
      </c>
      <c r="F300" s="14">
        <v>9</v>
      </c>
      <c r="G300" s="49">
        <f t="shared" si="29"/>
        <v>88.888888888888886</v>
      </c>
      <c r="H300" s="33">
        <f t="shared" si="30"/>
        <v>4.8822515795519814E-2</v>
      </c>
      <c r="I300" s="33">
        <f t="shared" si="31"/>
        <v>2.4140983342721491E-2</v>
      </c>
      <c r="J300" s="20">
        <v>330</v>
      </c>
      <c r="K300" s="14">
        <v>279</v>
      </c>
      <c r="L300" s="49">
        <f t="shared" si="32"/>
        <v>18.27956989247312</v>
      </c>
      <c r="M300" s="33">
        <f t="shared" si="33"/>
        <v>8.7012695943362639E-2</v>
      </c>
      <c r="N300" s="34">
        <f t="shared" si="34"/>
        <v>7.4935941856155222E-2</v>
      </c>
    </row>
    <row r="301" spans="1:14" hidden="1" outlineLevel="1" x14ac:dyDescent="0.25">
      <c r="A301" s="36"/>
      <c r="B301" s="50" t="s">
        <v>322</v>
      </c>
      <c r="C301" s="42">
        <f t="shared" si="28"/>
        <v>-33.015873015873012</v>
      </c>
      <c r="D301" s="48"/>
      <c r="E301" s="20">
        <v>15</v>
      </c>
      <c r="F301" s="14">
        <v>30</v>
      </c>
      <c r="G301" s="49">
        <f t="shared" si="29"/>
        <v>-50</v>
      </c>
      <c r="H301" s="33">
        <f t="shared" si="30"/>
        <v>4.3078690407811607E-2</v>
      </c>
      <c r="I301" s="33">
        <f t="shared" si="31"/>
        <v>8.0469944475738311E-2</v>
      </c>
      <c r="J301" s="20">
        <v>211</v>
      </c>
      <c r="K301" s="14">
        <v>315</v>
      </c>
      <c r="L301" s="49">
        <f t="shared" si="32"/>
        <v>-33.015873015873012</v>
      </c>
      <c r="M301" s="33">
        <f t="shared" si="33"/>
        <v>5.5635390436513693E-2</v>
      </c>
      <c r="N301" s="34">
        <f t="shared" si="34"/>
        <v>8.4605095644046224E-2</v>
      </c>
    </row>
    <row r="302" spans="1:14" hidden="1" outlineLevel="1" x14ac:dyDescent="0.25">
      <c r="A302" s="36"/>
      <c r="B302" s="50">
        <v>718</v>
      </c>
      <c r="C302" s="42">
        <f t="shared" si="28"/>
        <v>2975</v>
      </c>
      <c r="D302" s="48"/>
      <c r="E302" s="20">
        <v>3</v>
      </c>
      <c r="F302" s="14">
        <v>4</v>
      </c>
      <c r="G302" s="49">
        <f t="shared" si="29"/>
        <v>-25</v>
      </c>
      <c r="H302" s="33">
        <f t="shared" si="30"/>
        <v>8.6157380815623207E-3</v>
      </c>
      <c r="I302" s="33">
        <f t="shared" si="31"/>
        <v>1.0729325930098442E-2</v>
      </c>
      <c r="J302" s="20">
        <v>123</v>
      </c>
      <c r="K302" s="14">
        <v>4</v>
      </c>
      <c r="L302" s="49">
        <f t="shared" si="32"/>
        <v>2975</v>
      </c>
      <c r="M302" s="33">
        <f t="shared" si="33"/>
        <v>3.2432004851616986E-2</v>
      </c>
      <c r="N302" s="34">
        <f t="shared" si="34"/>
        <v>1.0743504208767774E-3</v>
      </c>
    </row>
    <row r="303" spans="1:14" hidden="1" outlineLevel="1" x14ac:dyDescent="0.25">
      <c r="A303" s="36"/>
      <c r="B303" s="50" t="s">
        <v>323</v>
      </c>
      <c r="C303" s="42">
        <f t="shared" si="28"/>
        <v>-98.780487804878049</v>
      </c>
      <c r="D303" s="48"/>
      <c r="E303" s="20">
        <v>0</v>
      </c>
      <c r="F303" s="14">
        <v>0</v>
      </c>
      <c r="G303" s="49" t="str">
        <f t="shared" si="29"/>
        <v/>
      </c>
      <c r="H303" s="33" t="str">
        <f t="shared" si="30"/>
        <v/>
      </c>
      <c r="I303" s="33" t="str">
        <f t="shared" si="31"/>
        <v/>
      </c>
      <c r="J303" s="20">
        <v>1</v>
      </c>
      <c r="K303" s="14">
        <v>82</v>
      </c>
      <c r="L303" s="49">
        <f t="shared" si="32"/>
        <v>-98.780487804878049</v>
      </c>
      <c r="M303" s="33">
        <f t="shared" si="33"/>
        <v>2.6367483619200803E-4</v>
      </c>
      <c r="N303" s="34">
        <f t="shared" si="34"/>
        <v>2.2024183627973936E-2</v>
      </c>
    </row>
    <row r="304" spans="1:14" hidden="1" outlineLevel="1" x14ac:dyDescent="0.25">
      <c r="A304" s="36"/>
      <c r="B304" s="50" t="s">
        <v>324</v>
      </c>
      <c r="C304" s="42">
        <f t="shared" si="28"/>
        <v>-100</v>
      </c>
      <c r="D304" s="48"/>
      <c r="E304" s="20">
        <v>0</v>
      </c>
      <c r="F304" s="14">
        <v>0</v>
      </c>
      <c r="G304" s="49" t="str">
        <f t="shared" si="29"/>
        <v/>
      </c>
      <c r="H304" s="33" t="str">
        <f t="shared" si="30"/>
        <v/>
      </c>
      <c r="I304" s="33" t="str">
        <f t="shared" si="31"/>
        <v/>
      </c>
      <c r="J304" s="20">
        <v>0</v>
      </c>
      <c r="K304" s="14">
        <v>90</v>
      </c>
      <c r="L304" s="49">
        <f t="shared" si="32"/>
        <v>-100</v>
      </c>
      <c r="M304" s="33" t="str">
        <f t="shared" si="33"/>
        <v/>
      </c>
      <c r="N304" s="34">
        <f t="shared" si="34"/>
        <v>2.4172884469727492E-2</v>
      </c>
    </row>
    <row r="305" spans="1:14" collapsed="1" x14ac:dyDescent="0.25">
      <c r="A305" s="36" t="s">
        <v>325</v>
      </c>
      <c r="B305" s="1" t="s">
        <v>326</v>
      </c>
      <c r="C305" s="42">
        <f t="shared" si="28"/>
        <v>-6.1398176291793307</v>
      </c>
      <c r="D305" s="48"/>
      <c r="E305" s="20">
        <v>156</v>
      </c>
      <c r="F305" s="14">
        <v>122</v>
      </c>
      <c r="G305" s="49">
        <f t="shared" si="29"/>
        <v>27.868852459016392</v>
      </c>
      <c r="H305" s="33">
        <f t="shared" si="30"/>
        <v>0.44801838024124069</v>
      </c>
      <c r="I305" s="33">
        <f t="shared" si="31"/>
        <v>0.32724444086800247</v>
      </c>
      <c r="J305" s="20">
        <v>1544</v>
      </c>
      <c r="K305" s="14">
        <v>1645</v>
      </c>
      <c r="L305" s="49">
        <f t="shared" si="32"/>
        <v>-6.1398176291793307</v>
      </c>
      <c r="M305" s="33">
        <f t="shared" si="33"/>
        <v>0.40711394708046039</v>
      </c>
      <c r="N305" s="34">
        <f t="shared" si="34"/>
        <v>0.44182661058557465</v>
      </c>
    </row>
    <row r="306" spans="1:14" hidden="1" outlineLevel="1" x14ac:dyDescent="0.25">
      <c r="A306" s="36"/>
      <c r="B306" s="50" t="s">
        <v>327</v>
      </c>
      <c r="C306" s="42">
        <f t="shared" si="28"/>
        <v>10.443864229765012</v>
      </c>
      <c r="D306" s="48"/>
      <c r="E306" s="20">
        <v>83</v>
      </c>
      <c r="F306" s="14">
        <v>59</v>
      </c>
      <c r="G306" s="49">
        <f t="shared" si="29"/>
        <v>40.677966101694921</v>
      </c>
      <c r="H306" s="33">
        <f t="shared" si="30"/>
        <v>0.23836875358989087</v>
      </c>
      <c r="I306" s="33">
        <f t="shared" si="31"/>
        <v>0.15825755746895201</v>
      </c>
      <c r="J306" s="20">
        <v>846</v>
      </c>
      <c r="K306" s="14">
        <v>766</v>
      </c>
      <c r="L306" s="49">
        <f t="shared" si="32"/>
        <v>10.443864229765012</v>
      </c>
      <c r="M306" s="33">
        <f t="shared" si="33"/>
        <v>0.22306891141843876</v>
      </c>
      <c r="N306" s="34">
        <f t="shared" si="34"/>
        <v>0.20573810559790287</v>
      </c>
    </row>
    <row r="307" spans="1:14" hidden="1" outlineLevel="1" x14ac:dyDescent="0.25">
      <c r="A307" s="36"/>
      <c r="B307" s="50" t="s">
        <v>328</v>
      </c>
      <c r="C307" s="42">
        <f t="shared" si="28"/>
        <v>-20.663265306122451</v>
      </c>
      <c r="D307" s="48"/>
      <c r="E307" s="20">
        <v>31</v>
      </c>
      <c r="F307" s="14">
        <v>36</v>
      </c>
      <c r="G307" s="49">
        <f t="shared" si="29"/>
        <v>-13.888888888888889</v>
      </c>
      <c r="H307" s="33">
        <f t="shared" si="30"/>
        <v>8.9029293509477303E-2</v>
      </c>
      <c r="I307" s="33">
        <f t="shared" si="31"/>
        <v>9.6563933370885965E-2</v>
      </c>
      <c r="J307" s="20">
        <v>311</v>
      </c>
      <c r="K307" s="14">
        <v>392</v>
      </c>
      <c r="L307" s="49">
        <f t="shared" si="32"/>
        <v>-20.663265306122451</v>
      </c>
      <c r="M307" s="33">
        <f t="shared" si="33"/>
        <v>8.2002874055714492E-2</v>
      </c>
      <c r="N307" s="34">
        <f t="shared" si="34"/>
        <v>0.10528634124592419</v>
      </c>
    </row>
    <row r="308" spans="1:14" hidden="1" outlineLevel="1" x14ac:dyDescent="0.25">
      <c r="A308" s="36"/>
      <c r="B308" s="50" t="s">
        <v>326</v>
      </c>
      <c r="C308" s="42">
        <f t="shared" si="28"/>
        <v>-27.586206896551722</v>
      </c>
      <c r="D308" s="48"/>
      <c r="E308" s="20">
        <v>22</v>
      </c>
      <c r="F308" s="14">
        <v>18</v>
      </c>
      <c r="G308" s="49">
        <f t="shared" si="29"/>
        <v>22.222222222222221</v>
      </c>
      <c r="H308" s="33">
        <f t="shared" si="30"/>
        <v>6.3182079264790358E-2</v>
      </c>
      <c r="I308" s="33">
        <f t="shared" si="31"/>
        <v>4.8281966685442983E-2</v>
      </c>
      <c r="J308" s="20">
        <v>231</v>
      </c>
      <c r="K308" s="14">
        <v>319</v>
      </c>
      <c r="L308" s="49">
        <f t="shared" si="32"/>
        <v>-27.586206896551722</v>
      </c>
      <c r="M308" s="33">
        <f t="shared" si="33"/>
        <v>6.090888716035385E-2</v>
      </c>
      <c r="N308" s="34">
        <f t="shared" si="34"/>
        <v>8.567944606492299E-2</v>
      </c>
    </row>
    <row r="309" spans="1:14" hidden="1" outlineLevel="1" x14ac:dyDescent="0.25">
      <c r="A309" s="36"/>
      <c r="B309" s="50" t="s">
        <v>329</v>
      </c>
      <c r="C309" s="42">
        <f t="shared" si="28"/>
        <v>-7.1428571428571423</v>
      </c>
      <c r="D309" s="48"/>
      <c r="E309" s="20">
        <v>20</v>
      </c>
      <c r="F309" s="14">
        <v>9</v>
      </c>
      <c r="G309" s="49">
        <f t="shared" si="29"/>
        <v>122.22222222222223</v>
      </c>
      <c r="H309" s="33">
        <f t="shared" si="30"/>
        <v>5.7438253877082138E-2</v>
      </c>
      <c r="I309" s="33">
        <f t="shared" si="31"/>
        <v>2.4140983342721491E-2</v>
      </c>
      <c r="J309" s="20">
        <v>156</v>
      </c>
      <c r="K309" s="14">
        <v>168</v>
      </c>
      <c r="L309" s="49">
        <f t="shared" si="32"/>
        <v>-7.1428571428571423</v>
      </c>
      <c r="M309" s="33">
        <f t="shared" si="33"/>
        <v>4.1133274445953251E-2</v>
      </c>
      <c r="N309" s="34">
        <f t="shared" si="34"/>
        <v>4.5122717676824645E-2</v>
      </c>
    </row>
    <row r="310" spans="1:14" collapsed="1" x14ac:dyDescent="0.25">
      <c r="A310" s="36" t="s">
        <v>330</v>
      </c>
      <c r="B310" s="1" t="s">
        <v>331</v>
      </c>
      <c r="C310" s="42">
        <f t="shared" si="28"/>
        <v>13.741134751773048</v>
      </c>
      <c r="D310" s="48"/>
      <c r="E310" s="20">
        <v>159</v>
      </c>
      <c r="F310" s="14">
        <v>231</v>
      </c>
      <c r="G310" s="49">
        <f t="shared" si="29"/>
        <v>-31.168831168831169</v>
      </c>
      <c r="H310" s="33">
        <f t="shared" si="30"/>
        <v>0.45663411832280298</v>
      </c>
      <c r="I310" s="33">
        <f t="shared" si="31"/>
        <v>0.61961857246318497</v>
      </c>
      <c r="J310" s="20">
        <v>1283</v>
      </c>
      <c r="K310" s="14">
        <v>1128</v>
      </c>
      <c r="L310" s="49">
        <f t="shared" si="32"/>
        <v>13.741134751773048</v>
      </c>
      <c r="M310" s="33">
        <f t="shared" si="33"/>
        <v>0.33829481483434626</v>
      </c>
      <c r="N310" s="34">
        <f t="shared" si="34"/>
        <v>0.30296681868725123</v>
      </c>
    </row>
    <row r="311" spans="1:14" hidden="1" outlineLevel="1" x14ac:dyDescent="0.25">
      <c r="A311" s="36"/>
      <c r="B311" s="50" t="s">
        <v>332</v>
      </c>
      <c r="C311" s="42">
        <f t="shared" si="28"/>
        <v>-4.5346062052505962</v>
      </c>
      <c r="D311" s="48"/>
      <c r="E311" s="20">
        <v>118</v>
      </c>
      <c r="F311" s="14">
        <v>147</v>
      </c>
      <c r="G311" s="49">
        <f t="shared" si="29"/>
        <v>-19.727891156462583</v>
      </c>
      <c r="H311" s="33">
        <f t="shared" si="30"/>
        <v>0.33888569787478462</v>
      </c>
      <c r="I311" s="33">
        <f t="shared" si="31"/>
        <v>0.39430272793111776</v>
      </c>
      <c r="J311" s="20">
        <v>800</v>
      </c>
      <c r="K311" s="14">
        <v>838</v>
      </c>
      <c r="L311" s="49">
        <f t="shared" si="32"/>
        <v>-4.5346062052505962</v>
      </c>
      <c r="M311" s="33">
        <f t="shared" si="33"/>
        <v>0.21093986895360642</v>
      </c>
      <c r="N311" s="34">
        <f t="shared" si="34"/>
        <v>0.22507641317368485</v>
      </c>
    </row>
    <row r="312" spans="1:14" hidden="1" outlineLevel="1" x14ac:dyDescent="0.25">
      <c r="A312" s="36"/>
      <c r="B312" s="50" t="s">
        <v>333</v>
      </c>
      <c r="C312" s="42">
        <f t="shared" si="28"/>
        <v>66.551724137931032</v>
      </c>
      <c r="D312" s="48"/>
      <c r="E312" s="20">
        <v>41</v>
      </c>
      <c r="F312" s="14">
        <v>84</v>
      </c>
      <c r="G312" s="49">
        <f t="shared" si="29"/>
        <v>-51.19047619047619</v>
      </c>
      <c r="H312" s="33">
        <f t="shared" si="30"/>
        <v>0.11774842044801838</v>
      </c>
      <c r="I312" s="33">
        <f t="shared" si="31"/>
        <v>0.22531584453206727</v>
      </c>
      <c r="J312" s="20">
        <v>483</v>
      </c>
      <c r="K312" s="14">
        <v>290</v>
      </c>
      <c r="L312" s="49">
        <f t="shared" si="32"/>
        <v>66.551724137931032</v>
      </c>
      <c r="M312" s="33">
        <f t="shared" si="33"/>
        <v>0.12735494588073987</v>
      </c>
      <c r="N312" s="34">
        <f t="shared" si="34"/>
        <v>7.7890405513566352E-2</v>
      </c>
    </row>
    <row r="313" spans="1:14" collapsed="1" x14ac:dyDescent="0.25">
      <c r="A313" s="36" t="s">
        <v>334</v>
      </c>
      <c r="B313" s="1" t="s">
        <v>335</v>
      </c>
      <c r="C313" s="42">
        <f t="shared" si="28"/>
        <v>-18.618042226487525</v>
      </c>
      <c r="D313" s="48"/>
      <c r="E313" s="20">
        <v>98</v>
      </c>
      <c r="F313" s="14">
        <v>135</v>
      </c>
      <c r="G313" s="49">
        <f t="shared" si="29"/>
        <v>-27.407407407407408</v>
      </c>
      <c r="H313" s="33">
        <f t="shared" si="30"/>
        <v>0.2814474439977025</v>
      </c>
      <c r="I313" s="33">
        <f t="shared" si="31"/>
        <v>0.36211475014082239</v>
      </c>
      <c r="J313" s="20">
        <v>848</v>
      </c>
      <c r="K313" s="14">
        <v>1042</v>
      </c>
      <c r="L313" s="49">
        <f t="shared" si="32"/>
        <v>-18.618042226487525</v>
      </c>
      <c r="M313" s="33">
        <f t="shared" si="33"/>
        <v>0.22359626109082278</v>
      </c>
      <c r="N313" s="34">
        <f t="shared" si="34"/>
        <v>0.27986828463840052</v>
      </c>
    </row>
    <row r="314" spans="1:14" hidden="1" outlineLevel="1" x14ac:dyDescent="0.25">
      <c r="A314" s="36"/>
      <c r="B314" s="50" t="s">
        <v>336</v>
      </c>
      <c r="C314" s="42">
        <f t="shared" si="28"/>
        <v>20.849420849420849</v>
      </c>
      <c r="D314" s="48"/>
      <c r="E314" s="20">
        <v>64</v>
      </c>
      <c r="F314" s="14">
        <v>20</v>
      </c>
      <c r="G314" s="49">
        <f t="shared" si="29"/>
        <v>220.00000000000003</v>
      </c>
      <c r="H314" s="33">
        <f t="shared" si="30"/>
        <v>0.18380241240666284</v>
      </c>
      <c r="I314" s="33">
        <f t="shared" si="31"/>
        <v>5.3646629650492203E-2</v>
      </c>
      <c r="J314" s="20">
        <v>313</v>
      </c>
      <c r="K314" s="14">
        <v>259</v>
      </c>
      <c r="L314" s="49">
        <f t="shared" si="32"/>
        <v>20.849420849420849</v>
      </c>
      <c r="M314" s="33">
        <f t="shared" si="33"/>
        <v>8.2530223728098512E-2</v>
      </c>
      <c r="N314" s="34">
        <f t="shared" si="34"/>
        <v>6.9564189751771338E-2</v>
      </c>
    </row>
    <row r="315" spans="1:14" hidden="1" outlineLevel="1" x14ac:dyDescent="0.25">
      <c r="A315" s="36"/>
      <c r="B315" s="50" t="s">
        <v>337</v>
      </c>
      <c r="C315" s="42">
        <f t="shared" si="28"/>
        <v>-53.253012048192772</v>
      </c>
      <c r="D315" s="48"/>
      <c r="E315" s="20">
        <v>14</v>
      </c>
      <c r="F315" s="14">
        <v>89</v>
      </c>
      <c r="G315" s="49">
        <f t="shared" si="29"/>
        <v>-84.269662921348313</v>
      </c>
      <c r="H315" s="33">
        <f t="shared" si="30"/>
        <v>4.0206777713957496E-2</v>
      </c>
      <c r="I315" s="33">
        <f t="shared" si="31"/>
        <v>0.23872750194469031</v>
      </c>
      <c r="J315" s="20">
        <v>194</v>
      </c>
      <c r="K315" s="14">
        <v>415</v>
      </c>
      <c r="L315" s="49">
        <f t="shared" si="32"/>
        <v>-53.253012048192772</v>
      </c>
      <c r="M315" s="33">
        <f t="shared" si="33"/>
        <v>5.1152918221249559E-2</v>
      </c>
      <c r="N315" s="34">
        <f t="shared" si="34"/>
        <v>0.11146385616596566</v>
      </c>
    </row>
    <row r="316" spans="1:14" hidden="1" outlineLevel="1" x14ac:dyDescent="0.25">
      <c r="A316" s="36"/>
      <c r="B316" s="50" t="s">
        <v>338</v>
      </c>
      <c r="C316" s="42">
        <f t="shared" si="28"/>
        <v>-31.658291457286431</v>
      </c>
      <c r="D316" s="48"/>
      <c r="E316" s="20">
        <v>2</v>
      </c>
      <c r="F316" s="14">
        <v>11</v>
      </c>
      <c r="G316" s="49">
        <f t="shared" si="29"/>
        <v>-81.818181818181827</v>
      </c>
      <c r="H316" s="33">
        <f t="shared" si="30"/>
        <v>5.7438253877082138E-3</v>
      </c>
      <c r="I316" s="33">
        <f t="shared" si="31"/>
        <v>2.9505646307770712E-2</v>
      </c>
      <c r="J316" s="20">
        <v>136</v>
      </c>
      <c r="K316" s="14">
        <v>199</v>
      </c>
      <c r="L316" s="49">
        <f t="shared" si="32"/>
        <v>-31.658291457286431</v>
      </c>
      <c r="M316" s="33">
        <f t="shared" si="33"/>
        <v>3.5859777722113087E-2</v>
      </c>
      <c r="N316" s="34">
        <f t="shared" si="34"/>
        <v>5.3448933438619679E-2</v>
      </c>
    </row>
    <row r="317" spans="1:14" hidden="1" outlineLevel="1" x14ac:dyDescent="0.25">
      <c r="A317" s="36"/>
      <c r="B317" s="50" t="s">
        <v>339</v>
      </c>
      <c r="C317" s="42">
        <f t="shared" si="28"/>
        <v>-32.544378698224854</v>
      </c>
      <c r="D317" s="48"/>
      <c r="E317" s="20">
        <v>6</v>
      </c>
      <c r="F317" s="14">
        <v>15</v>
      </c>
      <c r="G317" s="49">
        <f t="shared" si="29"/>
        <v>-60</v>
      </c>
      <c r="H317" s="33">
        <f t="shared" si="30"/>
        <v>1.7231476163124641E-2</v>
      </c>
      <c r="I317" s="33">
        <f t="shared" si="31"/>
        <v>4.0234972237869156E-2</v>
      </c>
      <c r="J317" s="20">
        <v>114</v>
      </c>
      <c r="K317" s="14">
        <v>169</v>
      </c>
      <c r="L317" s="49">
        <f t="shared" si="32"/>
        <v>-32.544378698224854</v>
      </c>
      <c r="M317" s="33">
        <f t="shared" si="33"/>
        <v>3.0058931325888914E-2</v>
      </c>
      <c r="N317" s="34">
        <f t="shared" si="34"/>
        <v>4.5391305282043846E-2</v>
      </c>
    </row>
    <row r="318" spans="1:14" hidden="1" outlineLevel="1" x14ac:dyDescent="0.25">
      <c r="A318" s="36"/>
      <c r="B318" s="50" t="s">
        <v>340</v>
      </c>
      <c r="C318" s="42" t="str">
        <f t="shared" si="28"/>
        <v/>
      </c>
      <c r="D318" s="48"/>
      <c r="E318" s="20">
        <v>12</v>
      </c>
      <c r="F318" s="14">
        <v>0</v>
      </c>
      <c r="G318" s="49" t="str">
        <f t="shared" si="29"/>
        <v/>
      </c>
      <c r="H318" s="33">
        <f t="shared" si="30"/>
        <v>3.4462952326249283E-2</v>
      </c>
      <c r="I318" s="33" t="str">
        <f t="shared" si="31"/>
        <v/>
      </c>
      <c r="J318" s="20">
        <v>91</v>
      </c>
      <c r="K318" s="14">
        <v>0</v>
      </c>
      <c r="L318" s="49" t="str">
        <f t="shared" si="32"/>
        <v/>
      </c>
      <c r="M318" s="33">
        <f t="shared" si="33"/>
        <v>2.3994410093472727E-2</v>
      </c>
      <c r="N318" s="34" t="str">
        <f t="shared" si="34"/>
        <v/>
      </c>
    </row>
    <row r="319" spans="1:14" collapsed="1" x14ac:dyDescent="0.25">
      <c r="A319" s="36" t="s">
        <v>341</v>
      </c>
      <c r="B319" s="1" t="s">
        <v>342</v>
      </c>
      <c r="C319" s="42">
        <f t="shared" si="28"/>
        <v>28.294573643410853</v>
      </c>
      <c r="D319" s="48"/>
      <c r="E319" s="20">
        <v>74</v>
      </c>
      <c r="F319" s="14">
        <v>45</v>
      </c>
      <c r="G319" s="49">
        <f t="shared" si="29"/>
        <v>64.444444444444443</v>
      </c>
      <c r="H319" s="33">
        <f t="shared" si="30"/>
        <v>0.2125215393452039</v>
      </c>
      <c r="I319" s="33">
        <f t="shared" si="31"/>
        <v>0.12070491671360747</v>
      </c>
      <c r="J319" s="20">
        <v>662</v>
      </c>
      <c r="K319" s="14">
        <v>516</v>
      </c>
      <c r="L319" s="49">
        <f t="shared" si="32"/>
        <v>28.294573643410853</v>
      </c>
      <c r="M319" s="33">
        <f t="shared" si="33"/>
        <v>0.1745527415591093</v>
      </c>
      <c r="N319" s="34">
        <f t="shared" si="34"/>
        <v>0.13859120429310429</v>
      </c>
    </row>
    <row r="320" spans="1:14" hidden="1" outlineLevel="1" x14ac:dyDescent="0.25">
      <c r="A320" s="36"/>
      <c r="B320" s="50" t="s">
        <v>343</v>
      </c>
      <c r="C320" s="42">
        <f t="shared" si="28"/>
        <v>6.3241106719367588</v>
      </c>
      <c r="D320" s="48"/>
      <c r="E320" s="20">
        <v>35</v>
      </c>
      <c r="F320" s="14">
        <v>23</v>
      </c>
      <c r="G320" s="49">
        <f t="shared" si="29"/>
        <v>52.173913043478258</v>
      </c>
      <c r="H320" s="33">
        <f t="shared" si="30"/>
        <v>0.10051694428489374</v>
      </c>
      <c r="I320" s="33">
        <f t="shared" si="31"/>
        <v>6.1693624098066037E-2</v>
      </c>
      <c r="J320" s="20">
        <v>269</v>
      </c>
      <c r="K320" s="14">
        <v>253</v>
      </c>
      <c r="L320" s="49">
        <f t="shared" si="32"/>
        <v>6.3241106719367588</v>
      </c>
      <c r="M320" s="33">
        <f t="shared" si="33"/>
        <v>7.0928530935650158E-2</v>
      </c>
      <c r="N320" s="34">
        <f t="shared" si="34"/>
        <v>6.7952664120456169E-2</v>
      </c>
    </row>
    <row r="321" spans="1:14" hidden="1" outlineLevel="1" x14ac:dyDescent="0.25">
      <c r="A321" s="36"/>
      <c r="B321" s="50" t="s">
        <v>344</v>
      </c>
      <c r="C321" s="42">
        <f t="shared" si="28"/>
        <v>23.936170212765958</v>
      </c>
      <c r="D321" s="48"/>
      <c r="E321" s="20">
        <v>17</v>
      </c>
      <c r="F321" s="14">
        <v>16</v>
      </c>
      <c r="G321" s="49">
        <f t="shared" si="29"/>
        <v>6.25</v>
      </c>
      <c r="H321" s="33">
        <f t="shared" si="30"/>
        <v>4.8822515795519814E-2</v>
      </c>
      <c r="I321" s="33">
        <f t="shared" si="31"/>
        <v>4.2917303720393769E-2</v>
      </c>
      <c r="J321" s="20">
        <v>233</v>
      </c>
      <c r="K321" s="14">
        <v>188</v>
      </c>
      <c r="L321" s="49">
        <f t="shared" si="32"/>
        <v>23.936170212765958</v>
      </c>
      <c r="M321" s="33">
        <f t="shared" si="33"/>
        <v>6.143623683273787E-2</v>
      </c>
      <c r="N321" s="34">
        <f t="shared" si="34"/>
        <v>5.0494469781208536E-2</v>
      </c>
    </row>
    <row r="322" spans="1:14" hidden="1" outlineLevel="1" x14ac:dyDescent="0.25">
      <c r="A322" s="36"/>
      <c r="B322" s="50" t="s">
        <v>345</v>
      </c>
      <c r="C322" s="42">
        <f t="shared" si="28"/>
        <v>64.86486486486487</v>
      </c>
      <c r="D322" s="48"/>
      <c r="E322" s="20">
        <v>10</v>
      </c>
      <c r="F322" s="14">
        <v>6</v>
      </c>
      <c r="G322" s="49">
        <f t="shared" si="29"/>
        <v>66.666666666666657</v>
      </c>
      <c r="H322" s="33">
        <f t="shared" si="30"/>
        <v>2.8719126938541069E-2</v>
      </c>
      <c r="I322" s="33">
        <f t="shared" si="31"/>
        <v>1.6093988895147661E-2</v>
      </c>
      <c r="J322" s="20">
        <v>122</v>
      </c>
      <c r="K322" s="14">
        <v>74</v>
      </c>
      <c r="L322" s="49">
        <f t="shared" si="32"/>
        <v>64.86486486486487</v>
      </c>
      <c r="M322" s="33">
        <f t="shared" si="33"/>
        <v>3.2168330015424976E-2</v>
      </c>
      <c r="N322" s="34">
        <f t="shared" si="34"/>
        <v>1.9875482786220384E-2</v>
      </c>
    </row>
    <row r="323" spans="1:14" hidden="1" outlineLevel="1" x14ac:dyDescent="0.25">
      <c r="A323" s="36"/>
      <c r="B323" s="50" t="s">
        <v>346</v>
      </c>
      <c r="C323" s="42" t="str">
        <f t="shared" si="28"/>
        <v/>
      </c>
      <c r="D323" s="48"/>
      <c r="E323" s="20">
        <v>12</v>
      </c>
      <c r="F323" s="14">
        <v>0</v>
      </c>
      <c r="G323" s="49" t="str">
        <f t="shared" si="29"/>
        <v/>
      </c>
      <c r="H323" s="33">
        <f t="shared" si="30"/>
        <v>3.4462952326249283E-2</v>
      </c>
      <c r="I323" s="33" t="str">
        <f t="shared" si="31"/>
        <v/>
      </c>
      <c r="J323" s="20">
        <v>38</v>
      </c>
      <c r="K323" s="14">
        <v>0</v>
      </c>
      <c r="L323" s="49" t="str">
        <f t="shared" si="32"/>
        <v/>
      </c>
      <c r="M323" s="33">
        <f t="shared" si="33"/>
        <v>1.0019643775296305E-2</v>
      </c>
      <c r="N323" s="34" t="str">
        <f t="shared" si="34"/>
        <v/>
      </c>
    </row>
    <row r="324" spans="1:14" hidden="1" outlineLevel="1" x14ac:dyDescent="0.25">
      <c r="A324" s="36"/>
      <c r="B324" s="50" t="s">
        <v>347</v>
      </c>
      <c r="C324" s="42">
        <f t="shared" si="28"/>
        <v>-100</v>
      </c>
      <c r="D324" s="48"/>
      <c r="E324" s="20">
        <v>0</v>
      </c>
      <c r="F324" s="14">
        <v>0</v>
      </c>
      <c r="G324" s="49" t="str">
        <f t="shared" si="29"/>
        <v/>
      </c>
      <c r="H324" s="33" t="str">
        <f t="shared" si="30"/>
        <v/>
      </c>
      <c r="I324" s="33" t="str">
        <f t="shared" si="31"/>
        <v/>
      </c>
      <c r="J324" s="20">
        <v>0</v>
      </c>
      <c r="K324" s="14">
        <v>1</v>
      </c>
      <c r="L324" s="49">
        <f t="shared" si="32"/>
        <v>-100</v>
      </c>
      <c r="M324" s="33" t="str">
        <f t="shared" si="33"/>
        <v/>
      </c>
      <c r="N324" s="34">
        <f t="shared" si="34"/>
        <v>2.6858760521919435E-4</v>
      </c>
    </row>
    <row r="325" spans="1:14" collapsed="1" x14ac:dyDescent="0.25">
      <c r="A325" s="36" t="s">
        <v>348</v>
      </c>
      <c r="B325" s="1" t="s">
        <v>349</v>
      </c>
      <c r="C325" s="42">
        <f t="shared" si="28"/>
        <v>135.09615384615387</v>
      </c>
      <c r="D325" s="48"/>
      <c r="E325" s="20">
        <v>40</v>
      </c>
      <c r="F325" s="14">
        <v>75</v>
      </c>
      <c r="G325" s="49">
        <f t="shared" si="29"/>
        <v>-46.666666666666664</v>
      </c>
      <c r="H325" s="33">
        <f t="shared" si="30"/>
        <v>0.11487650775416428</v>
      </c>
      <c r="I325" s="33">
        <f t="shared" si="31"/>
        <v>0.20117486118934577</v>
      </c>
      <c r="J325" s="20">
        <v>489</v>
      </c>
      <c r="K325" s="14">
        <v>208</v>
      </c>
      <c r="L325" s="49">
        <f t="shared" si="32"/>
        <v>135.09615384615387</v>
      </c>
      <c r="M325" s="33">
        <f t="shared" si="33"/>
        <v>0.12893699489789193</v>
      </c>
      <c r="N325" s="34">
        <f t="shared" si="34"/>
        <v>5.5866221885592419E-2</v>
      </c>
    </row>
    <row r="326" spans="1:14" hidden="1" outlineLevel="1" x14ac:dyDescent="0.25">
      <c r="A326" s="36"/>
      <c r="B326" s="50" t="s">
        <v>350</v>
      </c>
      <c r="C326" s="42">
        <f t="shared" si="28"/>
        <v>348.4375</v>
      </c>
      <c r="D326" s="48"/>
      <c r="E326" s="20">
        <v>11</v>
      </c>
      <c r="F326" s="14">
        <v>14</v>
      </c>
      <c r="G326" s="49">
        <f t="shared" si="29"/>
        <v>-21.428571428571427</v>
      </c>
      <c r="H326" s="33">
        <f t="shared" si="30"/>
        <v>3.1591039632395179E-2</v>
      </c>
      <c r="I326" s="33">
        <f t="shared" si="31"/>
        <v>3.7552640755344549E-2</v>
      </c>
      <c r="J326" s="20">
        <v>287</v>
      </c>
      <c r="K326" s="14">
        <v>64</v>
      </c>
      <c r="L326" s="49">
        <f t="shared" si="32"/>
        <v>348.4375</v>
      </c>
      <c r="M326" s="33">
        <f t="shared" si="33"/>
        <v>7.5674677987106295E-2</v>
      </c>
      <c r="N326" s="34">
        <f t="shared" si="34"/>
        <v>1.7189606734028438E-2</v>
      </c>
    </row>
    <row r="327" spans="1:14" hidden="1" outlineLevel="1" x14ac:dyDescent="0.25">
      <c r="A327" s="36"/>
      <c r="B327" s="50" t="s">
        <v>351</v>
      </c>
      <c r="C327" s="42">
        <f t="shared" si="28"/>
        <v>-27.083333333333332</v>
      </c>
      <c r="D327" s="48"/>
      <c r="E327" s="20">
        <v>20</v>
      </c>
      <c r="F327" s="14">
        <v>61</v>
      </c>
      <c r="G327" s="49">
        <f t="shared" si="29"/>
        <v>-67.213114754098356</v>
      </c>
      <c r="H327" s="33">
        <f t="shared" si="30"/>
        <v>5.7438253877082138E-2</v>
      </c>
      <c r="I327" s="33">
        <f t="shared" si="31"/>
        <v>0.16362222043400124</v>
      </c>
      <c r="J327" s="20">
        <v>105</v>
      </c>
      <c r="K327" s="14">
        <v>144</v>
      </c>
      <c r="L327" s="49">
        <f t="shared" si="32"/>
        <v>-27.083333333333332</v>
      </c>
      <c r="M327" s="33">
        <f t="shared" si="33"/>
        <v>2.7685857800160842E-2</v>
      </c>
      <c r="N327" s="34">
        <f t="shared" si="34"/>
        <v>3.8676615151563988E-2</v>
      </c>
    </row>
    <row r="328" spans="1:14" hidden="1" outlineLevel="1" x14ac:dyDescent="0.25">
      <c r="A328" s="36"/>
      <c r="B328" s="50" t="s">
        <v>352</v>
      </c>
      <c r="C328" s="42" t="str">
        <f t="shared" si="28"/>
        <v/>
      </c>
      <c r="D328" s="48"/>
      <c r="E328" s="20">
        <v>9</v>
      </c>
      <c r="F328" s="14">
        <v>0</v>
      </c>
      <c r="G328" s="49" t="str">
        <f t="shared" si="29"/>
        <v/>
      </c>
      <c r="H328" s="33">
        <f t="shared" si="30"/>
        <v>2.5847214244686962E-2</v>
      </c>
      <c r="I328" s="33" t="str">
        <f t="shared" si="31"/>
        <v/>
      </c>
      <c r="J328" s="20">
        <v>97</v>
      </c>
      <c r="K328" s="14">
        <v>0</v>
      </c>
      <c r="L328" s="49" t="str">
        <f t="shared" si="32"/>
        <v/>
      </c>
      <c r="M328" s="33">
        <f t="shared" si="33"/>
        <v>2.5576459110624779E-2</v>
      </c>
      <c r="N328" s="34" t="str">
        <f t="shared" si="34"/>
        <v/>
      </c>
    </row>
    <row r="329" spans="1:14" collapsed="1" x14ac:dyDescent="0.25">
      <c r="A329" s="36" t="s">
        <v>353</v>
      </c>
      <c r="B329" s="1" t="s">
        <v>354</v>
      </c>
      <c r="C329" s="42">
        <f t="shared" si="28"/>
        <v>273.60000000000002</v>
      </c>
      <c r="D329" s="48"/>
      <c r="E329" s="20">
        <v>63</v>
      </c>
      <c r="F329" s="14">
        <v>15</v>
      </c>
      <c r="G329" s="49">
        <f t="shared" si="29"/>
        <v>320</v>
      </c>
      <c r="H329" s="33">
        <f t="shared" si="30"/>
        <v>0.18093049971280872</v>
      </c>
      <c r="I329" s="33">
        <f t="shared" si="31"/>
        <v>4.0234972237869156E-2</v>
      </c>
      <c r="J329" s="20">
        <v>467</v>
      </c>
      <c r="K329" s="14">
        <v>125</v>
      </c>
      <c r="L329" s="49">
        <f t="shared" si="32"/>
        <v>273.60000000000002</v>
      </c>
      <c r="M329" s="33">
        <f t="shared" si="33"/>
        <v>0.12313614850166775</v>
      </c>
      <c r="N329" s="34">
        <f t="shared" si="34"/>
        <v>3.3573450652399292E-2</v>
      </c>
    </row>
    <row r="330" spans="1:14" hidden="1" outlineLevel="1" x14ac:dyDescent="0.25">
      <c r="A330" s="36"/>
      <c r="B330" s="50" t="s">
        <v>355</v>
      </c>
      <c r="C330" s="42">
        <f t="shared" ref="C330:C395" si="35">IF(K330=0,"",SUM(((J330-K330)/K330)*100))</f>
        <v>227.99999999999997</v>
      </c>
      <c r="D330" s="48"/>
      <c r="E330" s="20">
        <v>20</v>
      </c>
      <c r="F330" s="14">
        <v>7</v>
      </c>
      <c r="G330" s="49">
        <f t="shared" ref="G330:G393" si="36">IF(F330=0,"",SUM(((E330-F330)/F330)*100))</f>
        <v>185.71428571428572</v>
      </c>
      <c r="H330" s="33">
        <f t="shared" ref="H330:H395" si="37">IF(E330=0,"",SUM((E330/CntPeriod)*100))</f>
        <v>5.7438253877082138E-2</v>
      </c>
      <c r="I330" s="33">
        <f t="shared" ref="I330:I395" si="38">IF(F330=0,"",SUM((F330/CntPeriodPrevYear)*100))</f>
        <v>1.8776320377672275E-2</v>
      </c>
      <c r="J330" s="20">
        <v>164</v>
      </c>
      <c r="K330" s="14">
        <v>50</v>
      </c>
      <c r="L330" s="49">
        <f t="shared" ref="L330:L393" si="39">IF(K330=0,"",SUM(((J330-K330)/K330)*100))</f>
        <v>227.99999999999997</v>
      </c>
      <c r="M330" s="33">
        <f t="shared" ref="M330:M395" si="40">IF(J330=0,"",SUM((J330/CntYearAck)*100))</f>
        <v>4.324267313548931E-2</v>
      </c>
      <c r="N330" s="34">
        <f t="shared" ref="N330:N395" si="41">IF(K330=0,"",SUM((K330/CntPrevYearAck)*100))</f>
        <v>1.3429380260959717E-2</v>
      </c>
    </row>
    <row r="331" spans="1:14" hidden="1" outlineLevel="1" x14ac:dyDescent="0.25">
      <c r="A331" s="36"/>
      <c r="B331" s="50" t="s">
        <v>356</v>
      </c>
      <c r="C331" s="42">
        <f t="shared" si="35"/>
        <v>330.76923076923077</v>
      </c>
      <c r="D331" s="48"/>
      <c r="E331" s="20">
        <v>23</v>
      </c>
      <c r="F331" s="14">
        <v>2</v>
      </c>
      <c r="G331" s="49">
        <f t="shared" si="36"/>
        <v>1050</v>
      </c>
      <c r="H331" s="33">
        <f t="shared" si="37"/>
        <v>6.6053991958644462E-2</v>
      </c>
      <c r="I331" s="33">
        <f t="shared" si="38"/>
        <v>5.3646629650492212E-3</v>
      </c>
      <c r="J331" s="20">
        <v>112</v>
      </c>
      <c r="K331" s="14">
        <v>26</v>
      </c>
      <c r="L331" s="49">
        <f t="shared" si="39"/>
        <v>330.76923076923077</v>
      </c>
      <c r="M331" s="33">
        <f t="shared" si="40"/>
        <v>2.9531581653504897E-2</v>
      </c>
      <c r="N331" s="34">
        <f t="shared" si="41"/>
        <v>6.9832777356990524E-3</v>
      </c>
    </row>
    <row r="332" spans="1:14" hidden="1" outlineLevel="1" x14ac:dyDescent="0.25">
      <c r="A332" s="36"/>
      <c r="B332" s="50" t="s">
        <v>357</v>
      </c>
      <c r="C332" s="42">
        <f t="shared" si="35"/>
        <v>244.82758620689654</v>
      </c>
      <c r="D332" s="48"/>
      <c r="E332" s="20">
        <v>8</v>
      </c>
      <c r="F332" s="14">
        <v>5</v>
      </c>
      <c r="G332" s="49">
        <f t="shared" si="36"/>
        <v>60</v>
      </c>
      <c r="H332" s="33">
        <f t="shared" si="37"/>
        <v>2.2975301550832855E-2</v>
      </c>
      <c r="I332" s="33">
        <f t="shared" si="38"/>
        <v>1.3411657412623051E-2</v>
      </c>
      <c r="J332" s="20">
        <v>100</v>
      </c>
      <c r="K332" s="14">
        <v>29</v>
      </c>
      <c r="L332" s="49">
        <f t="shared" si="39"/>
        <v>244.82758620689654</v>
      </c>
      <c r="M332" s="33">
        <f t="shared" si="40"/>
        <v>2.6367483619200802E-2</v>
      </c>
      <c r="N332" s="34">
        <f t="shared" si="41"/>
        <v>7.7890405513566362E-3</v>
      </c>
    </row>
    <row r="333" spans="1:14" hidden="1" outlineLevel="1" x14ac:dyDescent="0.25">
      <c r="A333" s="36"/>
      <c r="B333" s="50" t="s">
        <v>358</v>
      </c>
      <c r="C333" s="42">
        <f t="shared" si="35"/>
        <v>320</v>
      </c>
      <c r="D333" s="48"/>
      <c r="E333" s="20">
        <v>10</v>
      </c>
      <c r="F333" s="14">
        <v>1</v>
      </c>
      <c r="G333" s="49">
        <f t="shared" si="36"/>
        <v>900</v>
      </c>
      <c r="H333" s="33">
        <f t="shared" si="37"/>
        <v>2.8719126938541069E-2</v>
      </c>
      <c r="I333" s="33">
        <f t="shared" si="38"/>
        <v>2.6823314825246106E-3</v>
      </c>
      <c r="J333" s="20">
        <v>63</v>
      </c>
      <c r="K333" s="14">
        <v>15</v>
      </c>
      <c r="L333" s="49">
        <f t="shared" si="39"/>
        <v>320</v>
      </c>
      <c r="M333" s="33">
        <f t="shared" si="40"/>
        <v>1.6611514680096504E-2</v>
      </c>
      <c r="N333" s="34">
        <f t="shared" si="41"/>
        <v>4.0288140782879156E-3</v>
      </c>
    </row>
    <row r="334" spans="1:14" hidden="1" outlineLevel="1" x14ac:dyDescent="0.25">
      <c r="A334" s="36"/>
      <c r="B334" s="50" t="s">
        <v>359</v>
      </c>
      <c r="C334" s="42">
        <f t="shared" si="35"/>
        <v>459.99999999999994</v>
      </c>
      <c r="D334" s="48"/>
      <c r="E334" s="20">
        <v>2</v>
      </c>
      <c r="F334" s="14">
        <v>0</v>
      </c>
      <c r="G334" s="49" t="str">
        <f t="shared" si="36"/>
        <v/>
      </c>
      <c r="H334" s="33">
        <f t="shared" si="37"/>
        <v>5.7438253877082138E-3</v>
      </c>
      <c r="I334" s="33" t="str">
        <f t="shared" si="38"/>
        <v/>
      </c>
      <c r="J334" s="20">
        <v>28</v>
      </c>
      <c r="K334" s="14">
        <v>5</v>
      </c>
      <c r="L334" s="49">
        <f t="shared" si="39"/>
        <v>459.99999999999994</v>
      </c>
      <c r="M334" s="33">
        <f t="shared" si="40"/>
        <v>7.3828954133762243E-3</v>
      </c>
      <c r="N334" s="34">
        <f t="shared" si="41"/>
        <v>1.3429380260959716E-3</v>
      </c>
    </row>
    <row r="335" spans="1:14" collapsed="1" x14ac:dyDescent="0.25">
      <c r="A335" s="36" t="s">
        <v>360</v>
      </c>
      <c r="B335" s="1" t="s">
        <v>361</v>
      </c>
      <c r="C335" s="42">
        <f t="shared" si="35"/>
        <v>1.2787723785166241</v>
      </c>
      <c r="D335" s="48"/>
      <c r="E335" s="20">
        <v>9</v>
      </c>
      <c r="F335" s="14">
        <v>34</v>
      </c>
      <c r="G335" s="49">
        <f t="shared" si="36"/>
        <v>-73.529411764705884</v>
      </c>
      <c r="H335" s="33">
        <f t="shared" si="37"/>
        <v>2.5847214244686962E-2</v>
      </c>
      <c r="I335" s="33">
        <f t="shared" si="38"/>
        <v>9.1199270405836752E-2</v>
      </c>
      <c r="J335" s="20">
        <v>396</v>
      </c>
      <c r="K335" s="14">
        <v>391</v>
      </c>
      <c r="L335" s="49">
        <f t="shared" si="39"/>
        <v>1.2787723785166241</v>
      </c>
      <c r="M335" s="33">
        <f t="shared" si="40"/>
        <v>0.10441523513203517</v>
      </c>
      <c r="N335" s="34">
        <f t="shared" si="41"/>
        <v>0.10501775364070498</v>
      </c>
    </row>
    <row r="336" spans="1:14" hidden="1" outlineLevel="1" x14ac:dyDescent="0.25">
      <c r="A336" s="36"/>
      <c r="B336" s="50" t="s">
        <v>362</v>
      </c>
      <c r="C336" s="42">
        <f t="shared" si="35"/>
        <v>1.2787723785166241</v>
      </c>
      <c r="D336" s="48"/>
      <c r="E336" s="20">
        <v>9</v>
      </c>
      <c r="F336" s="14">
        <v>34</v>
      </c>
      <c r="G336" s="49">
        <f t="shared" si="36"/>
        <v>-73.529411764705884</v>
      </c>
      <c r="H336" s="33">
        <f t="shared" si="37"/>
        <v>2.5847214244686962E-2</v>
      </c>
      <c r="I336" s="33">
        <f t="shared" si="38"/>
        <v>9.1199270405836752E-2</v>
      </c>
      <c r="J336" s="20">
        <v>396</v>
      </c>
      <c r="K336" s="14">
        <v>391</v>
      </c>
      <c r="L336" s="49">
        <f t="shared" si="39"/>
        <v>1.2787723785166241</v>
      </c>
      <c r="M336" s="33">
        <f t="shared" si="40"/>
        <v>0.10441523513203517</v>
      </c>
      <c r="N336" s="34">
        <f t="shared" si="41"/>
        <v>0.10501775364070498</v>
      </c>
    </row>
    <row r="337" spans="1:14" collapsed="1" x14ac:dyDescent="0.25">
      <c r="A337" s="36" t="s">
        <v>363</v>
      </c>
      <c r="B337" s="1" t="s">
        <v>364</v>
      </c>
      <c r="C337" s="42">
        <f t="shared" si="35"/>
        <v>-34.420289855072461</v>
      </c>
      <c r="D337" s="48"/>
      <c r="E337" s="20">
        <v>69</v>
      </c>
      <c r="F337" s="14">
        <v>33</v>
      </c>
      <c r="G337" s="49">
        <f t="shared" si="36"/>
        <v>109.09090909090908</v>
      </c>
      <c r="H337" s="33">
        <f t="shared" si="37"/>
        <v>0.19816197587593337</v>
      </c>
      <c r="I337" s="33">
        <f t="shared" si="38"/>
        <v>8.8516938923312138E-2</v>
      </c>
      <c r="J337" s="20">
        <v>362</v>
      </c>
      <c r="K337" s="14">
        <v>552</v>
      </c>
      <c r="L337" s="49">
        <f t="shared" si="39"/>
        <v>-34.420289855072461</v>
      </c>
      <c r="M337" s="33">
        <f t="shared" si="40"/>
        <v>9.5450290701506901E-2</v>
      </c>
      <c r="N337" s="34">
        <f t="shared" si="41"/>
        <v>0.14826035808099527</v>
      </c>
    </row>
    <row r="338" spans="1:14" hidden="1" outlineLevel="1" x14ac:dyDescent="0.25">
      <c r="A338" s="36"/>
      <c r="B338" s="50" t="s">
        <v>365</v>
      </c>
      <c r="C338" s="42">
        <f t="shared" si="35"/>
        <v>34.375</v>
      </c>
      <c r="D338" s="48"/>
      <c r="E338" s="20">
        <v>42</v>
      </c>
      <c r="F338" s="14">
        <v>13</v>
      </c>
      <c r="G338" s="49">
        <f t="shared" si="36"/>
        <v>223.07692307692309</v>
      </c>
      <c r="H338" s="33">
        <f t="shared" si="37"/>
        <v>0.12062033314187248</v>
      </c>
      <c r="I338" s="33">
        <f t="shared" si="38"/>
        <v>3.4870309272819935E-2</v>
      </c>
      <c r="J338" s="20">
        <v>215</v>
      </c>
      <c r="K338" s="14">
        <v>160</v>
      </c>
      <c r="L338" s="49">
        <f t="shared" si="39"/>
        <v>34.375</v>
      </c>
      <c r="M338" s="33">
        <f t="shared" si="40"/>
        <v>5.6690089781281719E-2</v>
      </c>
      <c r="N338" s="34">
        <f t="shared" si="41"/>
        <v>4.2974016835071092E-2</v>
      </c>
    </row>
    <row r="339" spans="1:14" hidden="1" outlineLevel="1" x14ac:dyDescent="0.25">
      <c r="A339" s="36"/>
      <c r="B339" s="50" t="s">
        <v>366</v>
      </c>
      <c r="C339" s="42">
        <f t="shared" si="35"/>
        <v>-68.231046931407946</v>
      </c>
      <c r="D339" s="48"/>
      <c r="E339" s="20">
        <v>17</v>
      </c>
      <c r="F339" s="14">
        <v>15</v>
      </c>
      <c r="G339" s="49">
        <f t="shared" si="36"/>
        <v>13.333333333333334</v>
      </c>
      <c r="H339" s="33">
        <f t="shared" si="37"/>
        <v>4.8822515795519814E-2</v>
      </c>
      <c r="I339" s="33">
        <f t="shared" si="38"/>
        <v>4.0234972237869156E-2</v>
      </c>
      <c r="J339" s="20">
        <v>88</v>
      </c>
      <c r="K339" s="14">
        <v>277</v>
      </c>
      <c r="L339" s="49">
        <f t="shared" si="39"/>
        <v>-68.231046931407946</v>
      </c>
      <c r="M339" s="33">
        <f t="shared" si="40"/>
        <v>2.3203385584896707E-2</v>
      </c>
      <c r="N339" s="34">
        <f t="shared" si="41"/>
        <v>7.4398766645716832E-2</v>
      </c>
    </row>
    <row r="340" spans="1:14" hidden="1" outlineLevel="1" x14ac:dyDescent="0.25">
      <c r="A340" s="36"/>
      <c r="B340" s="50" t="s">
        <v>367</v>
      </c>
      <c r="C340" s="42">
        <f t="shared" si="35"/>
        <v>-51.020408163265309</v>
      </c>
      <c r="D340" s="48"/>
      <c r="E340" s="20">
        <v>10</v>
      </c>
      <c r="F340" s="14">
        <v>4</v>
      </c>
      <c r="G340" s="49">
        <f t="shared" si="36"/>
        <v>150</v>
      </c>
      <c r="H340" s="33">
        <f t="shared" si="37"/>
        <v>2.8719126938541069E-2</v>
      </c>
      <c r="I340" s="33">
        <f t="shared" si="38"/>
        <v>1.0729325930098442E-2</v>
      </c>
      <c r="J340" s="20">
        <v>48</v>
      </c>
      <c r="K340" s="14">
        <v>98</v>
      </c>
      <c r="L340" s="49">
        <f t="shared" si="39"/>
        <v>-51.020408163265309</v>
      </c>
      <c r="M340" s="33">
        <f t="shared" si="40"/>
        <v>1.2656392137216385E-2</v>
      </c>
      <c r="N340" s="34">
        <f t="shared" si="41"/>
        <v>2.6321585311481047E-2</v>
      </c>
    </row>
    <row r="341" spans="1:14" hidden="1" outlineLevel="1" x14ac:dyDescent="0.25">
      <c r="A341" s="36"/>
      <c r="B341" s="50" t="s">
        <v>368</v>
      </c>
      <c r="C341" s="42">
        <f t="shared" si="35"/>
        <v>-33.333333333333329</v>
      </c>
      <c r="D341" s="48"/>
      <c r="E341" s="20">
        <v>0</v>
      </c>
      <c r="F341" s="14">
        <v>0</v>
      </c>
      <c r="G341" s="49" t="str">
        <f t="shared" si="36"/>
        <v/>
      </c>
      <c r="H341" s="33" t="str">
        <f t="shared" si="37"/>
        <v/>
      </c>
      <c r="I341" s="33" t="str">
        <f t="shared" si="38"/>
        <v/>
      </c>
      <c r="J341" s="20">
        <v>8</v>
      </c>
      <c r="K341" s="14">
        <v>12</v>
      </c>
      <c r="L341" s="49">
        <f t="shared" si="39"/>
        <v>-33.333333333333329</v>
      </c>
      <c r="M341" s="33">
        <f t="shared" si="40"/>
        <v>2.1093986895360643E-3</v>
      </c>
      <c r="N341" s="34">
        <f t="shared" si="41"/>
        <v>3.2230512626303318E-3</v>
      </c>
    </row>
    <row r="342" spans="1:14" hidden="1" outlineLevel="1" x14ac:dyDescent="0.25">
      <c r="A342" s="36"/>
      <c r="B342" s="50" t="s">
        <v>369</v>
      </c>
      <c r="C342" s="42">
        <f t="shared" si="35"/>
        <v>-40</v>
      </c>
      <c r="D342" s="48"/>
      <c r="E342" s="20">
        <v>0</v>
      </c>
      <c r="F342" s="14">
        <v>1</v>
      </c>
      <c r="G342" s="49">
        <f t="shared" si="36"/>
        <v>-100</v>
      </c>
      <c r="H342" s="33" t="str">
        <f t="shared" si="37"/>
        <v/>
      </c>
      <c r="I342" s="33">
        <f t="shared" si="38"/>
        <v>2.6823314825246106E-3</v>
      </c>
      <c r="J342" s="20">
        <v>3</v>
      </c>
      <c r="K342" s="14">
        <v>5</v>
      </c>
      <c r="L342" s="49">
        <f t="shared" si="39"/>
        <v>-40</v>
      </c>
      <c r="M342" s="33">
        <f t="shared" si="40"/>
        <v>7.9102450857602405E-4</v>
      </c>
      <c r="N342" s="34">
        <f t="shared" si="41"/>
        <v>1.3429380260959716E-3</v>
      </c>
    </row>
    <row r="343" spans="1:14" collapsed="1" x14ac:dyDescent="0.25">
      <c r="A343" s="36" t="s">
        <v>370</v>
      </c>
      <c r="B343" s="1" t="s">
        <v>371</v>
      </c>
      <c r="C343" s="42">
        <f t="shared" si="35"/>
        <v>175.6521739130435</v>
      </c>
      <c r="D343" s="48"/>
      <c r="E343" s="20">
        <v>21</v>
      </c>
      <c r="F343" s="14">
        <v>1</v>
      </c>
      <c r="G343" s="49">
        <f t="shared" si="36"/>
        <v>2000</v>
      </c>
      <c r="H343" s="33">
        <f t="shared" si="37"/>
        <v>6.0310166570936241E-2</v>
      </c>
      <c r="I343" s="33">
        <f t="shared" si="38"/>
        <v>2.6823314825246106E-3</v>
      </c>
      <c r="J343" s="20">
        <v>317</v>
      </c>
      <c r="K343" s="14">
        <v>115</v>
      </c>
      <c r="L343" s="49">
        <f t="shared" si="39"/>
        <v>175.6521739130435</v>
      </c>
      <c r="M343" s="33">
        <f t="shared" si="40"/>
        <v>8.3584923072866538E-2</v>
      </c>
      <c r="N343" s="34">
        <f t="shared" si="41"/>
        <v>3.088757460020735E-2</v>
      </c>
    </row>
    <row r="344" spans="1:14" hidden="1" outlineLevel="1" x14ac:dyDescent="0.25">
      <c r="A344" s="36"/>
      <c r="B344" s="50" t="s">
        <v>372</v>
      </c>
      <c r="C344" s="42">
        <f t="shared" si="35"/>
        <v>175.6521739130435</v>
      </c>
      <c r="D344" s="48"/>
      <c r="E344" s="20">
        <v>21</v>
      </c>
      <c r="F344" s="14">
        <v>1</v>
      </c>
      <c r="G344" s="49">
        <f t="shared" si="36"/>
        <v>2000</v>
      </c>
      <c r="H344" s="33">
        <f t="shared" si="37"/>
        <v>6.0310166570936241E-2</v>
      </c>
      <c r="I344" s="33">
        <f t="shared" si="38"/>
        <v>2.6823314825246106E-3</v>
      </c>
      <c r="J344" s="20">
        <v>317</v>
      </c>
      <c r="K344" s="14">
        <v>115</v>
      </c>
      <c r="L344" s="49">
        <f t="shared" si="39"/>
        <v>175.6521739130435</v>
      </c>
      <c r="M344" s="33">
        <f t="shared" si="40"/>
        <v>8.3584923072866538E-2</v>
      </c>
      <c r="N344" s="34">
        <f t="shared" si="41"/>
        <v>3.088757460020735E-2</v>
      </c>
    </row>
    <row r="345" spans="1:14" collapsed="1" x14ac:dyDescent="0.25">
      <c r="A345" s="36" t="s">
        <v>373</v>
      </c>
      <c r="B345" s="1" t="s">
        <v>374</v>
      </c>
      <c r="C345" s="42">
        <f t="shared" si="35"/>
        <v>61.206896551724135</v>
      </c>
      <c r="D345" s="48"/>
      <c r="E345" s="20">
        <v>3</v>
      </c>
      <c r="F345" s="14">
        <v>6</v>
      </c>
      <c r="G345" s="49">
        <f t="shared" si="36"/>
        <v>-50</v>
      </c>
      <c r="H345" s="33">
        <f t="shared" si="37"/>
        <v>8.6157380815623207E-3</v>
      </c>
      <c r="I345" s="33">
        <f t="shared" si="38"/>
        <v>1.6093988895147661E-2</v>
      </c>
      <c r="J345" s="20">
        <v>187</v>
      </c>
      <c r="K345" s="14">
        <v>116</v>
      </c>
      <c r="L345" s="49">
        <f t="shared" si="39"/>
        <v>61.206896551724135</v>
      </c>
      <c r="M345" s="33">
        <f t="shared" si="40"/>
        <v>4.9307194367905503E-2</v>
      </c>
      <c r="N345" s="34">
        <f t="shared" si="41"/>
        <v>3.1156162205426545E-2</v>
      </c>
    </row>
    <row r="346" spans="1:14" hidden="1" outlineLevel="1" x14ac:dyDescent="0.25">
      <c r="A346" s="36"/>
      <c r="B346" s="50" t="s">
        <v>375</v>
      </c>
      <c r="C346" s="42">
        <f t="shared" si="35"/>
        <v>272.72727272727269</v>
      </c>
      <c r="D346" s="48"/>
      <c r="E346" s="20">
        <v>1</v>
      </c>
      <c r="F346" s="14">
        <v>3</v>
      </c>
      <c r="G346" s="49">
        <f t="shared" si="36"/>
        <v>-66.666666666666657</v>
      </c>
      <c r="H346" s="33">
        <f t="shared" si="37"/>
        <v>2.8719126938541069E-3</v>
      </c>
      <c r="I346" s="33">
        <f t="shared" si="38"/>
        <v>8.0469944475738305E-3</v>
      </c>
      <c r="J346" s="20">
        <v>123</v>
      </c>
      <c r="K346" s="14">
        <v>33</v>
      </c>
      <c r="L346" s="49">
        <f t="shared" si="39"/>
        <v>272.72727272727269</v>
      </c>
      <c r="M346" s="33">
        <f t="shared" si="40"/>
        <v>3.2432004851616986E-2</v>
      </c>
      <c r="N346" s="34">
        <f t="shared" si="41"/>
        <v>8.8633909722334123E-3</v>
      </c>
    </row>
    <row r="347" spans="1:14" hidden="1" outlineLevel="1" x14ac:dyDescent="0.25">
      <c r="A347" s="36"/>
      <c r="B347" s="50" t="s">
        <v>376</v>
      </c>
      <c r="C347" s="42">
        <f t="shared" si="35"/>
        <v>-33.82352941176471</v>
      </c>
      <c r="D347" s="48"/>
      <c r="E347" s="20">
        <v>1</v>
      </c>
      <c r="F347" s="14">
        <v>1</v>
      </c>
      <c r="G347" s="49">
        <f t="shared" si="36"/>
        <v>0</v>
      </c>
      <c r="H347" s="33">
        <f t="shared" si="37"/>
        <v>2.8719126938541069E-3</v>
      </c>
      <c r="I347" s="33">
        <f t="shared" si="38"/>
        <v>2.6823314825246106E-3</v>
      </c>
      <c r="J347" s="20">
        <v>45</v>
      </c>
      <c r="K347" s="14">
        <v>68</v>
      </c>
      <c r="L347" s="49">
        <f t="shared" si="39"/>
        <v>-33.82352941176471</v>
      </c>
      <c r="M347" s="33">
        <f t="shared" si="40"/>
        <v>1.186536762864036E-2</v>
      </c>
      <c r="N347" s="34">
        <f t="shared" si="41"/>
        <v>1.8263957154905214E-2</v>
      </c>
    </row>
    <row r="348" spans="1:14" hidden="1" outlineLevel="1" x14ac:dyDescent="0.25">
      <c r="A348" s="36"/>
      <c r="B348" s="50" t="s">
        <v>371</v>
      </c>
      <c r="C348" s="42">
        <f t="shared" si="35"/>
        <v>26.666666666666668</v>
      </c>
      <c r="D348" s="48"/>
      <c r="E348" s="20">
        <v>1</v>
      </c>
      <c r="F348" s="14">
        <v>2</v>
      </c>
      <c r="G348" s="49">
        <f t="shared" si="36"/>
        <v>-50</v>
      </c>
      <c r="H348" s="33">
        <f t="shared" si="37"/>
        <v>2.8719126938541069E-3</v>
      </c>
      <c r="I348" s="33">
        <f t="shared" si="38"/>
        <v>5.3646629650492212E-3</v>
      </c>
      <c r="J348" s="20">
        <v>19</v>
      </c>
      <c r="K348" s="14">
        <v>15</v>
      </c>
      <c r="L348" s="49">
        <f t="shared" si="39"/>
        <v>26.666666666666668</v>
      </c>
      <c r="M348" s="33">
        <f t="shared" si="40"/>
        <v>5.0098218876481523E-3</v>
      </c>
      <c r="N348" s="34">
        <f t="shared" si="41"/>
        <v>4.0288140782879156E-3</v>
      </c>
    </row>
    <row r="349" spans="1:14" collapsed="1" x14ac:dyDescent="0.25">
      <c r="A349" s="36" t="s">
        <v>377</v>
      </c>
      <c r="B349" s="1" t="s">
        <v>378</v>
      </c>
      <c r="C349" s="42">
        <f t="shared" si="35"/>
        <v>1.7857142857142856</v>
      </c>
      <c r="D349" s="48"/>
      <c r="E349" s="20">
        <v>46</v>
      </c>
      <c r="F349" s="14">
        <v>8</v>
      </c>
      <c r="G349" s="49">
        <f t="shared" si="36"/>
        <v>475</v>
      </c>
      <c r="H349" s="33">
        <f t="shared" si="37"/>
        <v>0.13210798391728892</v>
      </c>
      <c r="I349" s="33">
        <f t="shared" si="38"/>
        <v>2.1458651860196885E-2</v>
      </c>
      <c r="J349" s="20">
        <v>114</v>
      </c>
      <c r="K349" s="14">
        <v>112</v>
      </c>
      <c r="L349" s="49">
        <f t="shared" si="39"/>
        <v>1.7857142857142856</v>
      </c>
      <c r="M349" s="33">
        <f t="shared" si="40"/>
        <v>3.0058931325888914E-2</v>
      </c>
      <c r="N349" s="34">
        <f t="shared" si="41"/>
        <v>3.0081811784549769E-2</v>
      </c>
    </row>
    <row r="350" spans="1:14" hidden="1" outlineLevel="1" x14ac:dyDescent="0.25">
      <c r="A350" s="36"/>
      <c r="B350" s="50">
        <v>3</v>
      </c>
      <c r="C350" s="42">
        <f t="shared" si="35"/>
        <v>25.531914893617021</v>
      </c>
      <c r="D350" s="48"/>
      <c r="E350" s="20">
        <v>31</v>
      </c>
      <c r="F350" s="14">
        <v>3</v>
      </c>
      <c r="G350" s="49">
        <f t="shared" si="36"/>
        <v>933.33333333333337</v>
      </c>
      <c r="H350" s="33">
        <f t="shared" si="37"/>
        <v>8.9029293509477303E-2</v>
      </c>
      <c r="I350" s="33">
        <f t="shared" si="38"/>
        <v>8.0469944475738305E-3</v>
      </c>
      <c r="J350" s="20">
        <v>59</v>
      </c>
      <c r="K350" s="14">
        <v>47</v>
      </c>
      <c r="L350" s="49">
        <f t="shared" si="39"/>
        <v>25.531914893617021</v>
      </c>
      <c r="M350" s="33">
        <f t="shared" si="40"/>
        <v>1.5556815335328475E-2</v>
      </c>
      <c r="N350" s="34">
        <f t="shared" si="41"/>
        <v>1.2623617445302134E-2</v>
      </c>
    </row>
    <row r="351" spans="1:14" hidden="1" outlineLevel="1" x14ac:dyDescent="0.25">
      <c r="A351" s="36"/>
      <c r="B351" s="50">
        <v>5</v>
      </c>
      <c r="C351" s="42">
        <f t="shared" si="35"/>
        <v>12.5</v>
      </c>
      <c r="D351" s="48"/>
      <c r="E351" s="20">
        <v>10</v>
      </c>
      <c r="F351" s="14">
        <v>0</v>
      </c>
      <c r="G351" s="49" t="str">
        <f t="shared" si="36"/>
        <v/>
      </c>
      <c r="H351" s="33">
        <f t="shared" si="37"/>
        <v>2.8719126938541069E-2</v>
      </c>
      <c r="I351" s="33" t="str">
        <f t="shared" si="38"/>
        <v/>
      </c>
      <c r="J351" s="20">
        <v>27</v>
      </c>
      <c r="K351" s="14">
        <v>24</v>
      </c>
      <c r="L351" s="49">
        <f t="shared" si="39"/>
        <v>12.5</v>
      </c>
      <c r="M351" s="33">
        <f t="shared" si="40"/>
        <v>7.119220577184217E-3</v>
      </c>
      <c r="N351" s="34">
        <f t="shared" si="41"/>
        <v>6.4461025252606635E-3</v>
      </c>
    </row>
    <row r="352" spans="1:14" hidden="1" outlineLevel="1" x14ac:dyDescent="0.25">
      <c r="A352" s="36"/>
      <c r="B352" s="50">
        <v>4</v>
      </c>
      <c r="C352" s="42">
        <f t="shared" si="35"/>
        <v>-34.146341463414636</v>
      </c>
      <c r="D352" s="48"/>
      <c r="E352" s="20">
        <v>4</v>
      </c>
      <c r="F352" s="14">
        <v>5</v>
      </c>
      <c r="G352" s="49">
        <f t="shared" si="36"/>
        <v>-20</v>
      </c>
      <c r="H352" s="33">
        <f t="shared" si="37"/>
        <v>1.1487650775416428E-2</v>
      </c>
      <c r="I352" s="33">
        <f t="shared" si="38"/>
        <v>1.3411657412623051E-2</v>
      </c>
      <c r="J352" s="20">
        <v>27</v>
      </c>
      <c r="K352" s="14">
        <v>41</v>
      </c>
      <c r="L352" s="49">
        <f t="shared" si="39"/>
        <v>-34.146341463414636</v>
      </c>
      <c r="M352" s="33">
        <f t="shared" si="40"/>
        <v>7.119220577184217E-3</v>
      </c>
      <c r="N352" s="34">
        <f t="shared" si="41"/>
        <v>1.1012091813986968E-2</v>
      </c>
    </row>
    <row r="353" spans="1:14" hidden="1" outlineLevel="1" x14ac:dyDescent="0.25">
      <c r="A353" s="36"/>
      <c r="B353" s="50">
        <v>7</v>
      </c>
      <c r="C353" s="42" t="str">
        <f t="shared" si="35"/>
        <v/>
      </c>
      <c r="D353" s="48"/>
      <c r="E353" s="20">
        <v>1</v>
      </c>
      <c r="F353" s="14">
        <v>0</v>
      </c>
      <c r="G353" s="49" t="str">
        <f t="shared" si="36"/>
        <v/>
      </c>
      <c r="H353" s="33">
        <f t="shared" si="37"/>
        <v>2.8719126938541069E-3</v>
      </c>
      <c r="I353" s="33" t="str">
        <f t="shared" si="38"/>
        <v/>
      </c>
      <c r="J353" s="20">
        <v>1</v>
      </c>
      <c r="K353" s="14">
        <v>0</v>
      </c>
      <c r="L353" s="49" t="str">
        <f t="shared" si="39"/>
        <v/>
      </c>
      <c r="M353" s="33">
        <f t="shared" si="40"/>
        <v>2.6367483619200803E-4</v>
      </c>
      <c r="N353" s="34" t="str">
        <f t="shared" si="41"/>
        <v/>
      </c>
    </row>
    <row r="354" spans="1:14" collapsed="1" x14ac:dyDescent="0.25">
      <c r="A354" s="36" t="s">
        <v>379</v>
      </c>
      <c r="B354" s="1" t="s">
        <v>380</v>
      </c>
      <c r="C354" s="42">
        <f t="shared" si="35"/>
        <v>9.5238095238095237</v>
      </c>
      <c r="D354" s="48"/>
      <c r="E354" s="20">
        <v>3</v>
      </c>
      <c r="F354" s="14">
        <v>16</v>
      </c>
      <c r="G354" s="49">
        <f t="shared" si="36"/>
        <v>-81.25</v>
      </c>
      <c r="H354" s="33">
        <f t="shared" si="37"/>
        <v>8.6157380815623207E-3</v>
      </c>
      <c r="I354" s="33">
        <f t="shared" si="38"/>
        <v>4.2917303720393769E-2</v>
      </c>
      <c r="J354" s="20">
        <v>69</v>
      </c>
      <c r="K354" s="14">
        <v>63</v>
      </c>
      <c r="L354" s="49">
        <f t="shared" si="39"/>
        <v>9.5238095238095237</v>
      </c>
      <c r="M354" s="33">
        <f t="shared" si="40"/>
        <v>1.8193563697248553E-2</v>
      </c>
      <c r="N354" s="34">
        <f t="shared" si="41"/>
        <v>1.6921019128809243E-2</v>
      </c>
    </row>
    <row r="355" spans="1:14" hidden="1" outlineLevel="1" x14ac:dyDescent="0.25">
      <c r="A355" s="36"/>
      <c r="B355" s="50" t="s">
        <v>380</v>
      </c>
      <c r="C355" s="42">
        <f t="shared" si="35"/>
        <v>9.5238095238095237</v>
      </c>
      <c r="D355" s="48"/>
      <c r="E355" s="20">
        <v>3</v>
      </c>
      <c r="F355" s="14">
        <v>16</v>
      </c>
      <c r="G355" s="49">
        <f t="shared" si="36"/>
        <v>-81.25</v>
      </c>
      <c r="H355" s="33">
        <f t="shared" si="37"/>
        <v>8.6157380815623207E-3</v>
      </c>
      <c r="I355" s="33">
        <f t="shared" si="38"/>
        <v>4.2917303720393769E-2</v>
      </c>
      <c r="J355" s="20">
        <v>69</v>
      </c>
      <c r="K355" s="14">
        <v>63</v>
      </c>
      <c r="L355" s="49">
        <f t="shared" si="39"/>
        <v>9.5238095238095237</v>
      </c>
      <c r="M355" s="33">
        <f t="shared" si="40"/>
        <v>1.8193563697248553E-2</v>
      </c>
      <c r="N355" s="34">
        <f t="shared" si="41"/>
        <v>1.6921019128809243E-2</v>
      </c>
    </row>
    <row r="356" spans="1:14" collapsed="1" x14ac:dyDescent="0.25">
      <c r="A356" s="36" t="s">
        <v>381</v>
      </c>
      <c r="B356" s="1" t="s">
        <v>382</v>
      </c>
      <c r="C356" s="42">
        <f t="shared" si="35"/>
        <v>-3.125</v>
      </c>
      <c r="D356" s="48"/>
      <c r="E356" s="20">
        <v>2</v>
      </c>
      <c r="F356" s="14">
        <v>2</v>
      </c>
      <c r="G356" s="49">
        <f t="shared" si="36"/>
        <v>0</v>
      </c>
      <c r="H356" s="33">
        <f t="shared" si="37"/>
        <v>5.7438253877082138E-3</v>
      </c>
      <c r="I356" s="33">
        <f t="shared" si="38"/>
        <v>5.3646629650492212E-3</v>
      </c>
      <c r="J356" s="20">
        <v>62</v>
      </c>
      <c r="K356" s="14">
        <v>64</v>
      </c>
      <c r="L356" s="49">
        <f t="shared" si="39"/>
        <v>-3.125</v>
      </c>
      <c r="M356" s="33">
        <f t="shared" si="40"/>
        <v>1.6347839843904498E-2</v>
      </c>
      <c r="N356" s="34">
        <f t="shared" si="41"/>
        <v>1.7189606734028438E-2</v>
      </c>
    </row>
    <row r="357" spans="1:14" hidden="1" outlineLevel="1" x14ac:dyDescent="0.25">
      <c r="A357" s="36"/>
      <c r="B357" s="50" t="s">
        <v>382</v>
      </c>
      <c r="C357" s="42">
        <f t="shared" si="35"/>
        <v>-3.125</v>
      </c>
      <c r="D357" s="48"/>
      <c r="E357" s="20">
        <v>2</v>
      </c>
      <c r="F357" s="14">
        <v>2</v>
      </c>
      <c r="G357" s="49">
        <f t="shared" si="36"/>
        <v>0</v>
      </c>
      <c r="H357" s="33">
        <f t="shared" si="37"/>
        <v>5.7438253877082138E-3</v>
      </c>
      <c r="I357" s="33">
        <f t="shared" si="38"/>
        <v>5.3646629650492212E-3</v>
      </c>
      <c r="J357" s="20">
        <v>62</v>
      </c>
      <c r="K357" s="14">
        <v>64</v>
      </c>
      <c r="L357" s="49">
        <f t="shared" si="39"/>
        <v>-3.125</v>
      </c>
      <c r="M357" s="33">
        <f t="shared" si="40"/>
        <v>1.6347839843904498E-2</v>
      </c>
      <c r="N357" s="34">
        <f t="shared" si="41"/>
        <v>1.7189606734028438E-2</v>
      </c>
    </row>
    <row r="358" spans="1:14" collapsed="1" x14ac:dyDescent="0.25">
      <c r="A358" s="36" t="s">
        <v>383</v>
      </c>
      <c r="B358" s="1" t="s">
        <v>384</v>
      </c>
      <c r="C358" s="42">
        <f t="shared" si="35"/>
        <v>26.530612244897959</v>
      </c>
      <c r="D358" s="48"/>
      <c r="E358" s="20">
        <v>2</v>
      </c>
      <c r="F358" s="14">
        <v>15</v>
      </c>
      <c r="G358" s="49">
        <f t="shared" si="36"/>
        <v>-86.666666666666671</v>
      </c>
      <c r="H358" s="33">
        <f t="shared" si="37"/>
        <v>5.7438253877082138E-3</v>
      </c>
      <c r="I358" s="33">
        <f t="shared" si="38"/>
        <v>4.0234972237869156E-2</v>
      </c>
      <c r="J358" s="20">
        <v>62</v>
      </c>
      <c r="K358" s="14">
        <v>49</v>
      </c>
      <c r="L358" s="49">
        <f t="shared" si="39"/>
        <v>26.530612244897959</v>
      </c>
      <c r="M358" s="33">
        <f t="shared" si="40"/>
        <v>1.6347839843904498E-2</v>
      </c>
      <c r="N358" s="34">
        <f t="shared" si="41"/>
        <v>1.3160792655740524E-2</v>
      </c>
    </row>
    <row r="359" spans="1:14" hidden="1" outlineLevel="1" x14ac:dyDescent="0.25">
      <c r="A359" s="36"/>
      <c r="B359" s="50" t="s">
        <v>385</v>
      </c>
      <c r="C359" s="42">
        <f t="shared" si="35"/>
        <v>54.54545454545454</v>
      </c>
      <c r="D359" s="48"/>
      <c r="E359" s="20">
        <v>1</v>
      </c>
      <c r="F359" s="14">
        <v>6</v>
      </c>
      <c r="G359" s="49">
        <f t="shared" si="36"/>
        <v>-83.333333333333343</v>
      </c>
      <c r="H359" s="33">
        <f t="shared" si="37"/>
        <v>2.8719126938541069E-3</v>
      </c>
      <c r="I359" s="33">
        <f t="shared" si="38"/>
        <v>1.6093988895147661E-2</v>
      </c>
      <c r="J359" s="20">
        <v>34</v>
      </c>
      <c r="K359" s="14">
        <v>22</v>
      </c>
      <c r="L359" s="49">
        <f t="shared" si="39"/>
        <v>54.54545454545454</v>
      </c>
      <c r="M359" s="33">
        <f t="shared" si="40"/>
        <v>8.9649444305282718E-3</v>
      </c>
      <c r="N359" s="34">
        <f t="shared" si="41"/>
        <v>5.9089273148222755E-3</v>
      </c>
    </row>
    <row r="360" spans="1:14" hidden="1" outlineLevel="1" x14ac:dyDescent="0.25">
      <c r="A360" s="36"/>
      <c r="B360" s="50" t="s">
        <v>386</v>
      </c>
      <c r="C360" s="42">
        <f t="shared" si="35"/>
        <v>-7.4074074074074066</v>
      </c>
      <c r="D360" s="48"/>
      <c r="E360" s="20">
        <v>1</v>
      </c>
      <c r="F360" s="14">
        <v>9</v>
      </c>
      <c r="G360" s="49">
        <f t="shared" si="36"/>
        <v>-88.888888888888886</v>
      </c>
      <c r="H360" s="33">
        <f t="shared" si="37"/>
        <v>2.8719126938541069E-3</v>
      </c>
      <c r="I360" s="33">
        <f t="shared" si="38"/>
        <v>2.4140983342721491E-2</v>
      </c>
      <c r="J360" s="20">
        <v>25</v>
      </c>
      <c r="K360" s="14">
        <v>27</v>
      </c>
      <c r="L360" s="49">
        <f t="shared" si="39"/>
        <v>-7.4074074074074066</v>
      </c>
      <c r="M360" s="33">
        <f t="shared" si="40"/>
        <v>6.5918709048002006E-3</v>
      </c>
      <c r="N360" s="34">
        <f t="shared" si="41"/>
        <v>7.2518653409182473E-3</v>
      </c>
    </row>
    <row r="361" spans="1:14" hidden="1" outlineLevel="1" x14ac:dyDescent="0.25">
      <c r="A361" s="36"/>
      <c r="B361" s="50" t="s">
        <v>387</v>
      </c>
      <c r="C361" s="42" t="str">
        <f t="shared" si="35"/>
        <v/>
      </c>
      <c r="D361" s="48"/>
      <c r="E361" s="20">
        <v>0</v>
      </c>
      <c r="F361" s="14">
        <v>0</v>
      </c>
      <c r="G361" s="49" t="str">
        <f t="shared" si="36"/>
        <v/>
      </c>
      <c r="H361" s="33" t="str">
        <f t="shared" si="37"/>
        <v/>
      </c>
      <c r="I361" s="33" t="str">
        <f t="shared" si="38"/>
        <v/>
      </c>
      <c r="J361" s="20">
        <v>3</v>
      </c>
      <c r="K361" s="14">
        <v>0</v>
      </c>
      <c r="L361" s="49" t="str">
        <f t="shared" si="39"/>
        <v/>
      </c>
      <c r="M361" s="33">
        <f t="shared" si="40"/>
        <v>7.9102450857602405E-4</v>
      </c>
      <c r="N361" s="34" t="str">
        <f t="shared" si="41"/>
        <v/>
      </c>
    </row>
    <row r="362" spans="1:14" collapsed="1" x14ac:dyDescent="0.25">
      <c r="A362" s="36" t="s">
        <v>388</v>
      </c>
      <c r="B362" s="1" t="s">
        <v>389</v>
      </c>
      <c r="C362" s="42">
        <f t="shared" si="35"/>
        <v>29.787234042553191</v>
      </c>
      <c r="D362" s="48"/>
      <c r="E362" s="20">
        <v>3</v>
      </c>
      <c r="F362" s="14">
        <v>2</v>
      </c>
      <c r="G362" s="49">
        <f t="shared" si="36"/>
        <v>50</v>
      </c>
      <c r="H362" s="33">
        <f t="shared" si="37"/>
        <v>8.6157380815623207E-3</v>
      </c>
      <c r="I362" s="33">
        <f t="shared" si="38"/>
        <v>5.3646629650492212E-3</v>
      </c>
      <c r="J362" s="20">
        <v>61</v>
      </c>
      <c r="K362" s="14">
        <v>47</v>
      </c>
      <c r="L362" s="49">
        <f t="shared" si="39"/>
        <v>29.787234042553191</v>
      </c>
      <c r="M362" s="33">
        <f t="shared" si="40"/>
        <v>1.6084165007712488E-2</v>
      </c>
      <c r="N362" s="34">
        <f t="shared" si="41"/>
        <v>1.2623617445302134E-2</v>
      </c>
    </row>
    <row r="363" spans="1:14" hidden="1" outlineLevel="1" x14ac:dyDescent="0.25">
      <c r="A363" s="36"/>
      <c r="B363" s="50" t="s">
        <v>389</v>
      </c>
      <c r="C363" s="42">
        <f t="shared" si="35"/>
        <v>13.157894736842104</v>
      </c>
      <c r="D363" s="48"/>
      <c r="E363" s="20">
        <v>3</v>
      </c>
      <c r="F363" s="14">
        <v>1</v>
      </c>
      <c r="G363" s="49">
        <f t="shared" si="36"/>
        <v>200</v>
      </c>
      <c r="H363" s="33">
        <f t="shared" si="37"/>
        <v>8.6157380815623207E-3</v>
      </c>
      <c r="I363" s="33">
        <f t="shared" si="38"/>
        <v>2.6823314825246106E-3</v>
      </c>
      <c r="J363" s="20">
        <v>43</v>
      </c>
      <c r="K363" s="14">
        <v>38</v>
      </c>
      <c r="L363" s="49">
        <f t="shared" si="39"/>
        <v>13.157894736842104</v>
      </c>
      <c r="M363" s="33">
        <f t="shared" si="40"/>
        <v>1.1338017956256344E-2</v>
      </c>
      <c r="N363" s="34">
        <f t="shared" si="41"/>
        <v>1.0206328998329385E-2</v>
      </c>
    </row>
    <row r="364" spans="1:14" hidden="1" outlineLevel="1" x14ac:dyDescent="0.25">
      <c r="A364" s="36"/>
      <c r="B364" s="50" t="s">
        <v>390</v>
      </c>
      <c r="C364" s="42">
        <f t="shared" si="35"/>
        <v>100</v>
      </c>
      <c r="D364" s="48"/>
      <c r="E364" s="20">
        <v>0</v>
      </c>
      <c r="F364" s="14">
        <v>1</v>
      </c>
      <c r="G364" s="49">
        <f t="shared" si="36"/>
        <v>-100</v>
      </c>
      <c r="H364" s="33" t="str">
        <f t="shared" si="37"/>
        <v/>
      </c>
      <c r="I364" s="33">
        <f t="shared" si="38"/>
        <v>2.6823314825246106E-3</v>
      </c>
      <c r="J364" s="20">
        <v>18</v>
      </c>
      <c r="K364" s="14">
        <v>9</v>
      </c>
      <c r="L364" s="49">
        <f t="shared" si="39"/>
        <v>100</v>
      </c>
      <c r="M364" s="33">
        <f t="shared" si="40"/>
        <v>4.7461470514561441E-3</v>
      </c>
      <c r="N364" s="34">
        <f t="shared" si="41"/>
        <v>2.4172884469727493E-3</v>
      </c>
    </row>
    <row r="365" spans="1:14" collapsed="1" x14ac:dyDescent="0.25">
      <c r="A365" s="36" t="s">
        <v>391</v>
      </c>
      <c r="B365" s="1" t="s">
        <v>392</v>
      </c>
      <c r="C365" s="42">
        <f t="shared" si="35"/>
        <v>46.153846153846153</v>
      </c>
      <c r="D365" s="48"/>
      <c r="E365" s="20">
        <v>2</v>
      </c>
      <c r="F365" s="14">
        <v>2</v>
      </c>
      <c r="G365" s="49">
        <f t="shared" si="36"/>
        <v>0</v>
      </c>
      <c r="H365" s="33">
        <f t="shared" si="37"/>
        <v>5.7438253877082138E-3</v>
      </c>
      <c r="I365" s="33">
        <f t="shared" si="38"/>
        <v>5.3646629650492212E-3</v>
      </c>
      <c r="J365" s="20">
        <v>57</v>
      </c>
      <c r="K365" s="14">
        <v>39</v>
      </c>
      <c r="L365" s="49">
        <f t="shared" si="39"/>
        <v>46.153846153846153</v>
      </c>
      <c r="M365" s="33">
        <f t="shared" si="40"/>
        <v>1.5029465662944457E-2</v>
      </c>
      <c r="N365" s="34">
        <f t="shared" si="41"/>
        <v>1.047491660354858E-2</v>
      </c>
    </row>
    <row r="366" spans="1:14" hidden="1" outlineLevel="1" x14ac:dyDescent="0.25">
      <c r="A366" s="36"/>
      <c r="B366" s="50" t="s">
        <v>393</v>
      </c>
      <c r="C366" s="42">
        <f t="shared" si="35"/>
        <v>46.153846153846153</v>
      </c>
      <c r="D366" s="48"/>
      <c r="E366" s="20">
        <v>2</v>
      </c>
      <c r="F366" s="14">
        <v>2</v>
      </c>
      <c r="G366" s="49">
        <f t="shared" si="36"/>
        <v>0</v>
      </c>
      <c r="H366" s="33">
        <f t="shared" si="37"/>
        <v>5.7438253877082138E-3</v>
      </c>
      <c r="I366" s="33">
        <f t="shared" si="38"/>
        <v>5.3646629650492212E-3</v>
      </c>
      <c r="J366" s="20">
        <v>57</v>
      </c>
      <c r="K366" s="14">
        <v>39</v>
      </c>
      <c r="L366" s="49">
        <f t="shared" si="39"/>
        <v>46.153846153846153</v>
      </c>
      <c r="M366" s="33">
        <f t="shared" si="40"/>
        <v>1.5029465662944457E-2</v>
      </c>
      <c r="N366" s="34">
        <f t="shared" si="41"/>
        <v>1.047491660354858E-2</v>
      </c>
    </row>
    <row r="367" spans="1:14" collapsed="1" x14ac:dyDescent="0.25">
      <c r="A367" s="36" t="s">
        <v>394</v>
      </c>
      <c r="B367" s="1" t="s">
        <v>395</v>
      </c>
      <c r="C367" s="42">
        <f t="shared" si="35"/>
        <v>16.666666666666664</v>
      </c>
      <c r="D367" s="48"/>
      <c r="E367" s="20">
        <v>0</v>
      </c>
      <c r="F367" s="14">
        <v>0</v>
      </c>
      <c r="G367" s="49" t="str">
        <f t="shared" si="36"/>
        <v/>
      </c>
      <c r="H367" s="33" t="str">
        <f t="shared" si="37"/>
        <v/>
      </c>
      <c r="I367" s="33" t="str">
        <f t="shared" si="38"/>
        <v/>
      </c>
      <c r="J367" s="20">
        <v>56</v>
      </c>
      <c r="K367" s="14">
        <v>48</v>
      </c>
      <c r="L367" s="49">
        <f t="shared" si="39"/>
        <v>16.666666666666664</v>
      </c>
      <c r="M367" s="33">
        <f t="shared" si="40"/>
        <v>1.4765790826752449E-2</v>
      </c>
      <c r="N367" s="34">
        <f t="shared" si="41"/>
        <v>1.2892205050521327E-2</v>
      </c>
    </row>
    <row r="368" spans="1:14" hidden="1" outlineLevel="1" x14ac:dyDescent="0.25">
      <c r="A368" s="36"/>
      <c r="B368" s="50" t="s">
        <v>395</v>
      </c>
      <c r="C368" s="42">
        <f t="shared" si="35"/>
        <v>16.666666666666664</v>
      </c>
      <c r="D368" s="48"/>
      <c r="E368" s="20">
        <v>0</v>
      </c>
      <c r="F368" s="14">
        <v>0</v>
      </c>
      <c r="G368" s="49" t="str">
        <f t="shared" si="36"/>
        <v/>
      </c>
      <c r="H368" s="33" t="str">
        <f t="shared" si="37"/>
        <v/>
      </c>
      <c r="I368" s="33" t="str">
        <f t="shared" si="38"/>
        <v/>
      </c>
      <c r="J368" s="20">
        <v>56</v>
      </c>
      <c r="K368" s="14">
        <v>48</v>
      </c>
      <c r="L368" s="49">
        <f t="shared" si="39"/>
        <v>16.666666666666664</v>
      </c>
      <c r="M368" s="33">
        <f t="shared" si="40"/>
        <v>1.4765790826752449E-2</v>
      </c>
      <c r="N368" s="34">
        <f t="shared" si="41"/>
        <v>1.2892205050521327E-2</v>
      </c>
    </row>
    <row r="369" spans="1:14" collapsed="1" x14ac:dyDescent="0.25">
      <c r="A369" s="36" t="s">
        <v>396</v>
      </c>
      <c r="B369" s="1" t="s">
        <v>397</v>
      </c>
      <c r="C369" s="42">
        <f t="shared" si="35"/>
        <v>-21.428571428571427</v>
      </c>
      <c r="D369" s="48"/>
      <c r="E369" s="20">
        <v>5</v>
      </c>
      <c r="F369" s="14">
        <v>5</v>
      </c>
      <c r="G369" s="49">
        <f t="shared" si="36"/>
        <v>0</v>
      </c>
      <c r="H369" s="33">
        <f t="shared" si="37"/>
        <v>1.4359563469270534E-2</v>
      </c>
      <c r="I369" s="33">
        <f t="shared" si="38"/>
        <v>1.3411657412623051E-2</v>
      </c>
      <c r="J369" s="20">
        <v>44</v>
      </c>
      <c r="K369" s="14">
        <v>56</v>
      </c>
      <c r="L369" s="49">
        <f t="shared" si="39"/>
        <v>-21.428571428571427</v>
      </c>
      <c r="M369" s="33">
        <f t="shared" si="40"/>
        <v>1.1601692792448354E-2</v>
      </c>
      <c r="N369" s="34">
        <f t="shared" si="41"/>
        <v>1.5040905892274884E-2</v>
      </c>
    </row>
    <row r="370" spans="1:14" hidden="1" outlineLevel="1" x14ac:dyDescent="0.25">
      <c r="A370" s="36"/>
      <c r="B370" s="50" t="s">
        <v>398</v>
      </c>
      <c r="C370" s="42">
        <f t="shared" si="35"/>
        <v>-5</v>
      </c>
      <c r="D370" s="48"/>
      <c r="E370" s="20">
        <v>3</v>
      </c>
      <c r="F370" s="14">
        <v>3</v>
      </c>
      <c r="G370" s="49">
        <f t="shared" si="36"/>
        <v>0</v>
      </c>
      <c r="H370" s="33">
        <f t="shared" si="37"/>
        <v>8.6157380815623207E-3</v>
      </c>
      <c r="I370" s="33">
        <f t="shared" si="38"/>
        <v>8.0469944475738305E-3</v>
      </c>
      <c r="J370" s="20">
        <v>19</v>
      </c>
      <c r="K370" s="14">
        <v>20</v>
      </c>
      <c r="L370" s="49">
        <f t="shared" si="39"/>
        <v>-5</v>
      </c>
      <c r="M370" s="33">
        <f t="shared" si="40"/>
        <v>5.0098218876481523E-3</v>
      </c>
      <c r="N370" s="34">
        <f t="shared" si="41"/>
        <v>5.3717521043838866E-3</v>
      </c>
    </row>
    <row r="371" spans="1:14" hidden="1" outlineLevel="1" x14ac:dyDescent="0.25">
      <c r="A371" s="36"/>
      <c r="B371" s="50" t="s">
        <v>399</v>
      </c>
      <c r="C371" s="42">
        <f t="shared" si="35"/>
        <v>-14.285714285714285</v>
      </c>
      <c r="D371" s="48"/>
      <c r="E371" s="20">
        <v>1</v>
      </c>
      <c r="F371" s="14">
        <v>1</v>
      </c>
      <c r="G371" s="49">
        <f t="shared" si="36"/>
        <v>0</v>
      </c>
      <c r="H371" s="33">
        <f t="shared" si="37"/>
        <v>2.8719126938541069E-3</v>
      </c>
      <c r="I371" s="33">
        <f t="shared" si="38"/>
        <v>2.6823314825246106E-3</v>
      </c>
      <c r="J371" s="20">
        <v>12</v>
      </c>
      <c r="K371" s="14">
        <v>14</v>
      </c>
      <c r="L371" s="49">
        <f t="shared" si="39"/>
        <v>-14.285714285714285</v>
      </c>
      <c r="M371" s="33">
        <f t="shared" si="40"/>
        <v>3.1640980343040962E-3</v>
      </c>
      <c r="N371" s="34">
        <f t="shared" si="41"/>
        <v>3.7602264730687211E-3</v>
      </c>
    </row>
    <row r="372" spans="1:14" hidden="1" outlineLevel="1" x14ac:dyDescent="0.25">
      <c r="A372" s="36"/>
      <c r="B372" s="50" t="s">
        <v>400</v>
      </c>
      <c r="C372" s="42">
        <f t="shared" si="35"/>
        <v>80</v>
      </c>
      <c r="D372" s="48"/>
      <c r="E372" s="20">
        <v>0</v>
      </c>
      <c r="F372" s="14">
        <v>1</v>
      </c>
      <c r="G372" s="49">
        <f t="shared" si="36"/>
        <v>-100</v>
      </c>
      <c r="H372" s="33" t="str">
        <f t="shared" si="37"/>
        <v/>
      </c>
      <c r="I372" s="33">
        <f t="shared" si="38"/>
        <v>2.6823314825246106E-3</v>
      </c>
      <c r="J372" s="20">
        <v>9</v>
      </c>
      <c r="K372" s="14">
        <v>5</v>
      </c>
      <c r="L372" s="49">
        <f t="shared" si="39"/>
        <v>80</v>
      </c>
      <c r="M372" s="33">
        <f t="shared" si="40"/>
        <v>2.373073525728072E-3</v>
      </c>
      <c r="N372" s="34">
        <f t="shared" si="41"/>
        <v>1.3429380260959716E-3</v>
      </c>
    </row>
    <row r="373" spans="1:14" hidden="1" outlineLevel="1" x14ac:dyDescent="0.25">
      <c r="A373" s="36"/>
      <c r="B373" s="50" t="s">
        <v>401</v>
      </c>
      <c r="C373" s="42">
        <f t="shared" si="35"/>
        <v>-82.35294117647058</v>
      </c>
      <c r="D373" s="48"/>
      <c r="E373" s="20">
        <v>0</v>
      </c>
      <c r="F373" s="14">
        <v>0</v>
      </c>
      <c r="G373" s="49" t="str">
        <f t="shared" si="36"/>
        <v/>
      </c>
      <c r="H373" s="33" t="str">
        <f t="shared" si="37"/>
        <v/>
      </c>
      <c r="I373" s="33" t="str">
        <f t="shared" si="38"/>
        <v/>
      </c>
      <c r="J373" s="20">
        <v>3</v>
      </c>
      <c r="K373" s="14">
        <v>17</v>
      </c>
      <c r="L373" s="49">
        <f t="shared" si="39"/>
        <v>-82.35294117647058</v>
      </c>
      <c r="M373" s="33">
        <f t="shared" si="40"/>
        <v>7.9102450857602405E-4</v>
      </c>
      <c r="N373" s="34">
        <f t="shared" si="41"/>
        <v>4.5659892887263036E-3</v>
      </c>
    </row>
    <row r="374" spans="1:14" hidden="1" outlineLevel="1" x14ac:dyDescent="0.25">
      <c r="A374" s="36"/>
      <c r="B374" s="50" t="s">
        <v>402</v>
      </c>
      <c r="C374" s="42" t="str">
        <f t="shared" si="35"/>
        <v/>
      </c>
      <c r="D374" s="48"/>
      <c r="E374" s="20">
        <v>1</v>
      </c>
      <c r="F374" s="14">
        <v>0</v>
      </c>
      <c r="G374" s="49" t="str">
        <f t="shared" si="36"/>
        <v/>
      </c>
      <c r="H374" s="33">
        <f t="shared" si="37"/>
        <v>2.8719126938541069E-3</v>
      </c>
      <c r="I374" s="33" t="str">
        <f t="shared" si="38"/>
        <v/>
      </c>
      <c r="J374" s="20">
        <v>1</v>
      </c>
      <c r="K374" s="14">
        <v>0</v>
      </c>
      <c r="L374" s="49" t="str">
        <f t="shared" si="39"/>
        <v/>
      </c>
      <c r="M374" s="33">
        <f t="shared" si="40"/>
        <v>2.6367483619200803E-4</v>
      </c>
      <c r="N374" s="34" t="str">
        <f t="shared" si="41"/>
        <v/>
      </c>
    </row>
    <row r="375" spans="1:14" collapsed="1" x14ac:dyDescent="0.25">
      <c r="A375" s="36" t="s">
        <v>403</v>
      </c>
      <c r="B375" s="1" t="s">
        <v>404</v>
      </c>
      <c r="C375" s="42">
        <f t="shared" si="35"/>
        <v>3.4482758620689653</v>
      </c>
      <c r="D375" s="48"/>
      <c r="E375" s="20">
        <v>3</v>
      </c>
      <c r="F375" s="14">
        <v>1</v>
      </c>
      <c r="G375" s="49">
        <f t="shared" si="36"/>
        <v>200</v>
      </c>
      <c r="H375" s="33">
        <f t="shared" si="37"/>
        <v>8.6157380815623207E-3</v>
      </c>
      <c r="I375" s="33">
        <f t="shared" si="38"/>
        <v>2.6823314825246106E-3</v>
      </c>
      <c r="J375" s="20">
        <v>30</v>
      </c>
      <c r="K375" s="14">
        <v>29</v>
      </c>
      <c r="L375" s="49">
        <f t="shared" si="39"/>
        <v>3.4482758620689653</v>
      </c>
      <c r="M375" s="33">
        <f t="shared" si="40"/>
        <v>7.9102450857602407E-3</v>
      </c>
      <c r="N375" s="34">
        <f t="shared" si="41"/>
        <v>7.7890405513566362E-3</v>
      </c>
    </row>
    <row r="376" spans="1:14" hidden="1" outlineLevel="1" x14ac:dyDescent="0.25">
      <c r="A376" s="36"/>
      <c r="B376" s="50" t="s">
        <v>404</v>
      </c>
      <c r="C376" s="42">
        <f t="shared" si="35"/>
        <v>3.4482758620689653</v>
      </c>
      <c r="D376" s="48"/>
      <c r="E376" s="20">
        <v>3</v>
      </c>
      <c r="F376" s="14">
        <v>1</v>
      </c>
      <c r="G376" s="49">
        <f t="shared" si="36"/>
        <v>200</v>
      </c>
      <c r="H376" s="33">
        <f t="shared" si="37"/>
        <v>8.6157380815623207E-3</v>
      </c>
      <c r="I376" s="33">
        <f t="shared" si="38"/>
        <v>2.6823314825246106E-3</v>
      </c>
      <c r="J376" s="20">
        <v>30</v>
      </c>
      <c r="K376" s="14">
        <v>29</v>
      </c>
      <c r="L376" s="49">
        <f t="shared" si="39"/>
        <v>3.4482758620689653</v>
      </c>
      <c r="M376" s="33">
        <f t="shared" si="40"/>
        <v>7.9102450857602407E-3</v>
      </c>
      <c r="N376" s="34">
        <f t="shared" si="41"/>
        <v>7.7890405513566362E-3</v>
      </c>
    </row>
    <row r="377" spans="1:14" collapsed="1" x14ac:dyDescent="0.25">
      <c r="A377" s="36" t="s">
        <v>405</v>
      </c>
      <c r="B377" s="1" t="s">
        <v>406</v>
      </c>
      <c r="C377" s="42">
        <f t="shared" si="35"/>
        <v>26.086956521739129</v>
      </c>
      <c r="D377" s="48"/>
      <c r="E377" s="20">
        <v>0</v>
      </c>
      <c r="F377" s="14">
        <v>0</v>
      </c>
      <c r="G377" s="49" t="str">
        <f t="shared" si="36"/>
        <v/>
      </c>
      <c r="H377" s="33" t="str">
        <f t="shared" si="37"/>
        <v/>
      </c>
      <c r="I377" s="33" t="str">
        <f t="shared" si="38"/>
        <v/>
      </c>
      <c r="J377" s="20">
        <v>29</v>
      </c>
      <c r="K377" s="14">
        <v>23</v>
      </c>
      <c r="L377" s="49">
        <f t="shared" si="39"/>
        <v>26.086956521739129</v>
      </c>
      <c r="M377" s="33">
        <f t="shared" si="40"/>
        <v>7.6465702495682316E-3</v>
      </c>
      <c r="N377" s="34">
        <f t="shared" si="41"/>
        <v>6.1775149200414704E-3</v>
      </c>
    </row>
    <row r="378" spans="1:14" hidden="1" outlineLevel="1" x14ac:dyDescent="0.25">
      <c r="A378" s="36"/>
      <c r="B378" s="50" t="s">
        <v>407</v>
      </c>
      <c r="C378" s="42">
        <f t="shared" si="35"/>
        <v>26.086956521739129</v>
      </c>
      <c r="D378" s="48"/>
      <c r="E378" s="20">
        <v>0</v>
      </c>
      <c r="F378" s="14">
        <v>0</v>
      </c>
      <c r="G378" s="49" t="str">
        <f t="shared" si="36"/>
        <v/>
      </c>
      <c r="H378" s="33" t="str">
        <f t="shared" si="37"/>
        <v/>
      </c>
      <c r="I378" s="33" t="str">
        <f t="shared" si="38"/>
        <v/>
      </c>
      <c r="J378" s="20">
        <v>29</v>
      </c>
      <c r="K378" s="14">
        <v>23</v>
      </c>
      <c r="L378" s="49">
        <f t="shared" si="39"/>
        <v>26.086956521739129</v>
      </c>
      <c r="M378" s="33">
        <f t="shared" si="40"/>
        <v>7.6465702495682316E-3</v>
      </c>
      <c r="N378" s="34">
        <f t="shared" si="41"/>
        <v>6.1775149200414704E-3</v>
      </c>
    </row>
    <row r="379" spans="1:14" collapsed="1" x14ac:dyDescent="0.25">
      <c r="A379" s="36" t="s">
        <v>408</v>
      </c>
      <c r="B379" s="1" t="s">
        <v>409</v>
      </c>
      <c r="C379" s="42">
        <f t="shared" si="35"/>
        <v>5.5555555555555554</v>
      </c>
      <c r="D379" s="48"/>
      <c r="E379" s="20">
        <v>0</v>
      </c>
      <c r="F379" s="14">
        <v>4</v>
      </c>
      <c r="G379" s="49">
        <f t="shared" si="36"/>
        <v>-100</v>
      </c>
      <c r="H379" s="33" t="str">
        <f t="shared" si="37"/>
        <v/>
      </c>
      <c r="I379" s="33">
        <f t="shared" si="38"/>
        <v>1.0729325930098442E-2</v>
      </c>
      <c r="J379" s="20">
        <v>19</v>
      </c>
      <c r="K379" s="14">
        <v>18</v>
      </c>
      <c r="L379" s="49">
        <f t="shared" si="39"/>
        <v>5.5555555555555554</v>
      </c>
      <c r="M379" s="33">
        <f t="shared" si="40"/>
        <v>5.0098218876481523E-3</v>
      </c>
      <c r="N379" s="34">
        <f t="shared" si="41"/>
        <v>4.8345768939454985E-3</v>
      </c>
    </row>
    <row r="380" spans="1:14" hidden="1" outlineLevel="1" x14ac:dyDescent="0.25">
      <c r="A380" s="36"/>
      <c r="B380" s="50" t="s">
        <v>409</v>
      </c>
      <c r="C380" s="42">
        <f t="shared" si="35"/>
        <v>5.5555555555555554</v>
      </c>
      <c r="D380" s="48"/>
      <c r="E380" s="20">
        <v>0</v>
      </c>
      <c r="F380" s="14">
        <v>4</v>
      </c>
      <c r="G380" s="49">
        <f t="shared" si="36"/>
        <v>-100</v>
      </c>
      <c r="H380" s="33" t="str">
        <f t="shared" si="37"/>
        <v/>
      </c>
      <c r="I380" s="33">
        <f t="shared" si="38"/>
        <v>1.0729325930098442E-2</v>
      </c>
      <c r="J380" s="20">
        <v>19</v>
      </c>
      <c r="K380" s="14">
        <v>18</v>
      </c>
      <c r="L380" s="49">
        <f t="shared" si="39"/>
        <v>5.5555555555555554</v>
      </c>
      <c r="M380" s="33">
        <f t="shared" si="40"/>
        <v>5.0098218876481523E-3</v>
      </c>
      <c r="N380" s="34">
        <f t="shared" si="41"/>
        <v>4.8345768939454985E-3</v>
      </c>
    </row>
    <row r="381" spans="1:14" collapsed="1" x14ac:dyDescent="0.25">
      <c r="A381" s="36" t="s">
        <v>410</v>
      </c>
      <c r="B381" s="1" t="s">
        <v>411</v>
      </c>
      <c r="C381" s="42">
        <f t="shared" si="35"/>
        <v>57.142857142857139</v>
      </c>
      <c r="D381" s="48"/>
      <c r="E381" s="20">
        <v>1</v>
      </c>
      <c r="F381" s="14">
        <v>1</v>
      </c>
      <c r="G381" s="49">
        <f t="shared" si="36"/>
        <v>0</v>
      </c>
      <c r="H381" s="33">
        <f t="shared" si="37"/>
        <v>2.8719126938541069E-3</v>
      </c>
      <c r="I381" s="33">
        <f t="shared" si="38"/>
        <v>2.6823314825246106E-3</v>
      </c>
      <c r="J381" s="20">
        <v>11</v>
      </c>
      <c r="K381" s="14">
        <v>7</v>
      </c>
      <c r="L381" s="49">
        <f t="shared" si="39"/>
        <v>57.142857142857139</v>
      </c>
      <c r="M381" s="33">
        <f t="shared" si="40"/>
        <v>2.9004231981120884E-3</v>
      </c>
      <c r="N381" s="34">
        <f t="shared" si="41"/>
        <v>1.8801132365343606E-3</v>
      </c>
    </row>
    <row r="382" spans="1:14" hidden="1" outlineLevel="1" x14ac:dyDescent="0.25">
      <c r="A382" s="36"/>
      <c r="B382" s="50" t="s">
        <v>411</v>
      </c>
      <c r="C382" s="42">
        <f t="shared" si="35"/>
        <v>57.142857142857139</v>
      </c>
      <c r="D382" s="48"/>
      <c r="E382" s="20">
        <v>1</v>
      </c>
      <c r="F382" s="14">
        <v>1</v>
      </c>
      <c r="G382" s="49">
        <f t="shared" si="36"/>
        <v>0</v>
      </c>
      <c r="H382" s="33">
        <f t="shared" si="37"/>
        <v>2.8719126938541069E-3</v>
      </c>
      <c r="I382" s="33">
        <f t="shared" si="38"/>
        <v>2.6823314825246106E-3</v>
      </c>
      <c r="J382" s="20">
        <v>11</v>
      </c>
      <c r="K382" s="14">
        <v>7</v>
      </c>
      <c r="L382" s="49">
        <f t="shared" si="39"/>
        <v>57.142857142857139</v>
      </c>
      <c r="M382" s="33">
        <f t="shared" si="40"/>
        <v>2.9004231981120884E-3</v>
      </c>
      <c r="N382" s="34">
        <f t="shared" si="41"/>
        <v>1.8801132365343606E-3</v>
      </c>
    </row>
    <row r="383" spans="1:14" collapsed="1" x14ac:dyDescent="0.25">
      <c r="A383" s="36" t="s">
        <v>412</v>
      </c>
      <c r="B383" s="1" t="s">
        <v>413</v>
      </c>
      <c r="C383" s="42">
        <f t="shared" si="35"/>
        <v>-14.285714285714285</v>
      </c>
      <c r="D383" s="48"/>
      <c r="E383" s="20">
        <v>0</v>
      </c>
      <c r="F383" s="14">
        <v>1</v>
      </c>
      <c r="G383" s="49">
        <f t="shared" si="36"/>
        <v>-100</v>
      </c>
      <c r="H383" s="33" t="str">
        <f t="shared" si="37"/>
        <v/>
      </c>
      <c r="I383" s="33">
        <f t="shared" si="38"/>
        <v>2.6823314825246106E-3</v>
      </c>
      <c r="J383" s="20">
        <v>6</v>
      </c>
      <c r="K383" s="14">
        <v>7</v>
      </c>
      <c r="L383" s="49">
        <f t="shared" si="39"/>
        <v>-14.285714285714285</v>
      </c>
      <c r="M383" s="33">
        <f t="shared" si="40"/>
        <v>1.5820490171520481E-3</v>
      </c>
      <c r="N383" s="34">
        <f t="shared" si="41"/>
        <v>1.8801132365343606E-3</v>
      </c>
    </row>
    <row r="384" spans="1:14" hidden="1" outlineLevel="1" x14ac:dyDescent="0.25">
      <c r="A384" s="36"/>
      <c r="B384" s="50" t="s">
        <v>414</v>
      </c>
      <c r="C384" s="42">
        <f t="shared" si="35"/>
        <v>66.666666666666657</v>
      </c>
      <c r="D384" s="48"/>
      <c r="E384" s="20">
        <v>0</v>
      </c>
      <c r="F384" s="14">
        <v>0</v>
      </c>
      <c r="G384" s="49" t="str">
        <f t="shared" si="36"/>
        <v/>
      </c>
      <c r="H384" s="33" t="str">
        <f t="shared" si="37"/>
        <v/>
      </c>
      <c r="I384" s="33" t="str">
        <f t="shared" si="38"/>
        <v/>
      </c>
      <c r="J384" s="20">
        <v>5</v>
      </c>
      <c r="K384" s="14">
        <v>3</v>
      </c>
      <c r="L384" s="49">
        <f t="shared" si="39"/>
        <v>66.666666666666657</v>
      </c>
      <c r="M384" s="33">
        <f t="shared" si="40"/>
        <v>1.3183741809600401E-3</v>
      </c>
      <c r="N384" s="34">
        <f t="shared" si="41"/>
        <v>8.0576281565758294E-4</v>
      </c>
    </row>
    <row r="385" spans="1:14" hidden="1" outlineLevel="1" x14ac:dyDescent="0.25">
      <c r="A385" s="36"/>
      <c r="B385" s="50" t="s">
        <v>415</v>
      </c>
      <c r="C385" s="42">
        <f t="shared" si="35"/>
        <v>-50</v>
      </c>
      <c r="D385" s="48"/>
      <c r="E385" s="20">
        <v>0</v>
      </c>
      <c r="F385" s="14">
        <v>1</v>
      </c>
      <c r="G385" s="49">
        <f t="shared" si="36"/>
        <v>-100</v>
      </c>
      <c r="H385" s="33" t="str">
        <f t="shared" si="37"/>
        <v/>
      </c>
      <c r="I385" s="33">
        <f t="shared" si="38"/>
        <v>2.6823314825246106E-3</v>
      </c>
      <c r="J385" s="20">
        <v>1</v>
      </c>
      <c r="K385" s="14">
        <v>2</v>
      </c>
      <c r="L385" s="49">
        <f t="shared" si="39"/>
        <v>-50</v>
      </c>
      <c r="M385" s="33">
        <f t="shared" si="40"/>
        <v>2.6367483619200803E-4</v>
      </c>
      <c r="N385" s="34">
        <f t="shared" si="41"/>
        <v>5.371752104383887E-4</v>
      </c>
    </row>
    <row r="386" spans="1:14" hidden="1" outlineLevel="1" x14ac:dyDescent="0.25">
      <c r="A386" s="36"/>
      <c r="B386" s="50" t="s">
        <v>413</v>
      </c>
      <c r="C386" s="42">
        <f t="shared" si="35"/>
        <v>-100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0</v>
      </c>
      <c r="K386" s="14">
        <v>2</v>
      </c>
      <c r="L386" s="49">
        <f t="shared" si="39"/>
        <v>-100</v>
      </c>
      <c r="M386" s="33" t="str">
        <f t="shared" si="40"/>
        <v/>
      </c>
      <c r="N386" s="34">
        <f t="shared" si="41"/>
        <v>5.371752104383887E-4</v>
      </c>
    </row>
    <row r="387" spans="1:14" collapsed="1" x14ac:dyDescent="0.25">
      <c r="A387" s="36" t="s">
        <v>416</v>
      </c>
      <c r="B387" s="1" t="s">
        <v>417</v>
      </c>
      <c r="C387" s="42" t="str">
        <f t="shared" si="35"/>
        <v/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1</v>
      </c>
      <c r="K387" s="14">
        <v>0</v>
      </c>
      <c r="L387" s="49" t="str">
        <f t="shared" si="39"/>
        <v/>
      </c>
      <c r="M387" s="33">
        <f t="shared" si="40"/>
        <v>2.6367483619200803E-4</v>
      </c>
      <c r="N387" s="34" t="str">
        <f t="shared" si="41"/>
        <v/>
      </c>
    </row>
    <row r="388" spans="1:14" hidden="1" outlineLevel="1" x14ac:dyDescent="0.25">
      <c r="A388" s="36"/>
      <c r="B388" s="50" t="s">
        <v>371</v>
      </c>
      <c r="C388" s="42" t="str">
        <f t="shared" si="35"/>
        <v/>
      </c>
      <c r="D388" s="48"/>
      <c r="E388" s="20">
        <v>0</v>
      </c>
      <c r="F388" s="14">
        <v>0</v>
      </c>
      <c r="G388" s="49" t="str">
        <f t="shared" si="36"/>
        <v/>
      </c>
      <c r="H388" s="33" t="str">
        <f t="shared" si="37"/>
        <v/>
      </c>
      <c r="I388" s="33" t="str">
        <f t="shared" si="38"/>
        <v/>
      </c>
      <c r="J388" s="20">
        <v>1</v>
      </c>
      <c r="K388" s="14">
        <v>0</v>
      </c>
      <c r="L388" s="49" t="str">
        <f t="shared" si="39"/>
        <v/>
      </c>
      <c r="M388" s="33">
        <f t="shared" si="40"/>
        <v>2.6367483619200803E-4</v>
      </c>
      <c r="N388" s="34" t="str">
        <f t="shared" si="41"/>
        <v/>
      </c>
    </row>
    <row r="389" spans="1:14" collapsed="1" x14ac:dyDescent="0.25">
      <c r="A389" s="36" t="s">
        <v>418</v>
      </c>
      <c r="B389" s="1" t="s">
        <v>419</v>
      </c>
      <c r="C389" s="42">
        <f t="shared" si="35"/>
        <v>-100</v>
      </c>
      <c r="D389" s="48"/>
      <c r="E389" s="20">
        <v>0</v>
      </c>
      <c r="F389" s="14">
        <v>0</v>
      </c>
      <c r="G389" s="49" t="str">
        <f t="shared" si="36"/>
        <v/>
      </c>
      <c r="H389" s="33" t="str">
        <f t="shared" si="37"/>
        <v/>
      </c>
      <c r="I389" s="33" t="str">
        <f t="shared" si="38"/>
        <v/>
      </c>
      <c r="J389" s="20">
        <v>0</v>
      </c>
      <c r="K389" s="14">
        <v>26</v>
      </c>
      <c r="L389" s="49">
        <f t="shared" si="39"/>
        <v>-100</v>
      </c>
      <c r="M389" s="33" t="str">
        <f t="shared" si="40"/>
        <v/>
      </c>
      <c r="N389" s="34">
        <f t="shared" si="41"/>
        <v>6.9832777356990524E-3</v>
      </c>
    </row>
    <row r="390" spans="1:14" hidden="1" outlineLevel="1" x14ac:dyDescent="0.25">
      <c r="A390" s="36"/>
      <c r="B390" s="50" t="s">
        <v>420</v>
      </c>
      <c r="C390" s="42">
        <f t="shared" si="35"/>
        <v>-100</v>
      </c>
      <c r="D390" s="48"/>
      <c r="E390" s="20">
        <v>0</v>
      </c>
      <c r="F390" s="14">
        <v>0</v>
      </c>
      <c r="G390" s="49" t="str">
        <f t="shared" si="36"/>
        <v/>
      </c>
      <c r="H390" s="33" t="str">
        <f t="shared" si="37"/>
        <v/>
      </c>
      <c r="I390" s="33" t="str">
        <f t="shared" si="38"/>
        <v/>
      </c>
      <c r="J390" s="20">
        <v>0</v>
      </c>
      <c r="K390" s="14">
        <v>26</v>
      </c>
      <c r="L390" s="49">
        <f t="shared" si="39"/>
        <v>-100</v>
      </c>
      <c r="M390" s="33" t="str">
        <f t="shared" si="40"/>
        <v/>
      </c>
      <c r="N390" s="34">
        <f t="shared" si="41"/>
        <v>6.9832777356990524E-3</v>
      </c>
    </row>
    <row r="391" spans="1:14" collapsed="1" x14ac:dyDescent="0.25">
      <c r="A391" s="36" t="s">
        <v>421</v>
      </c>
      <c r="B391" s="1" t="s">
        <v>422</v>
      </c>
      <c r="C391" s="42">
        <f t="shared" si="35"/>
        <v>-100</v>
      </c>
      <c r="D391" s="48"/>
      <c r="E391" s="20">
        <v>0</v>
      </c>
      <c r="F391" s="14">
        <v>0</v>
      </c>
      <c r="G391" s="49" t="str">
        <f t="shared" si="36"/>
        <v/>
      </c>
      <c r="H391" s="33" t="str">
        <f t="shared" si="37"/>
        <v/>
      </c>
      <c r="I391" s="33" t="str">
        <f t="shared" si="38"/>
        <v/>
      </c>
      <c r="J391" s="20">
        <v>0</v>
      </c>
      <c r="K391" s="14">
        <v>3</v>
      </c>
      <c r="L391" s="49">
        <f t="shared" si="39"/>
        <v>-100</v>
      </c>
      <c r="M391" s="33" t="str">
        <f t="shared" si="40"/>
        <v/>
      </c>
      <c r="N391" s="34">
        <f t="shared" si="41"/>
        <v>8.0576281565758294E-4</v>
      </c>
    </row>
    <row r="392" spans="1:14" hidden="1" outlineLevel="1" x14ac:dyDescent="0.25">
      <c r="A392" s="36"/>
      <c r="B392" s="50" t="s">
        <v>423</v>
      </c>
      <c r="C392" s="42">
        <f t="shared" si="35"/>
        <v>-100</v>
      </c>
      <c r="D392" s="48"/>
      <c r="E392" s="20">
        <v>0</v>
      </c>
      <c r="F392" s="14">
        <v>0</v>
      </c>
      <c r="G392" s="49" t="str">
        <f t="shared" si="36"/>
        <v/>
      </c>
      <c r="H392" s="33" t="str">
        <f t="shared" si="37"/>
        <v/>
      </c>
      <c r="I392" s="33" t="str">
        <f t="shared" si="38"/>
        <v/>
      </c>
      <c r="J392" s="20">
        <v>0</v>
      </c>
      <c r="K392" s="14">
        <v>2</v>
      </c>
      <c r="L392" s="49">
        <f t="shared" si="39"/>
        <v>-100</v>
      </c>
      <c r="M392" s="33" t="str">
        <f t="shared" si="40"/>
        <v/>
      </c>
      <c r="N392" s="34">
        <f t="shared" si="41"/>
        <v>5.371752104383887E-4</v>
      </c>
    </row>
    <row r="393" spans="1:14" hidden="1" outlineLevel="1" x14ac:dyDescent="0.25">
      <c r="A393" s="36"/>
      <c r="B393" s="50" t="s">
        <v>371</v>
      </c>
      <c r="C393" s="42">
        <f t="shared" si="35"/>
        <v>-100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0</v>
      </c>
      <c r="K393" s="14">
        <v>1</v>
      </c>
      <c r="L393" s="49">
        <f t="shared" si="39"/>
        <v>-100</v>
      </c>
      <c r="M393" s="33" t="str">
        <f t="shared" si="40"/>
        <v/>
      </c>
      <c r="N393" s="34">
        <f t="shared" si="41"/>
        <v>2.6858760521919435E-4</v>
      </c>
    </row>
    <row r="394" spans="1:14" collapsed="1" x14ac:dyDescent="0.25">
      <c r="A394" s="36" t="s">
        <v>424</v>
      </c>
      <c r="B394" s="1" t="s">
        <v>425</v>
      </c>
      <c r="C394" s="42">
        <f t="shared" si="35"/>
        <v>-100</v>
      </c>
      <c r="D394" s="48"/>
      <c r="E394" s="20">
        <v>0</v>
      </c>
      <c r="F394" s="14">
        <v>0</v>
      </c>
      <c r="G394" s="49" t="str">
        <f t="shared" ref="G394:G457" si="42">IF(F394=0,"",SUM(((E394-F394)/F394)*100))</f>
        <v/>
      </c>
      <c r="H394" s="33" t="str">
        <f t="shared" si="37"/>
        <v/>
      </c>
      <c r="I394" s="33" t="str">
        <f t="shared" si="38"/>
        <v/>
      </c>
      <c r="J394" s="20">
        <v>0</v>
      </c>
      <c r="K394" s="14">
        <v>2</v>
      </c>
      <c r="L394" s="49">
        <f t="shared" ref="L394:L457" si="43">IF(K394=0,"",SUM(((J394-K394)/K394)*100))</f>
        <v>-100</v>
      </c>
      <c r="M394" s="33" t="str">
        <f t="shared" si="40"/>
        <v/>
      </c>
      <c r="N394" s="34">
        <f t="shared" si="41"/>
        <v>5.371752104383887E-4</v>
      </c>
    </row>
    <row r="395" spans="1:14" hidden="1" outlineLevel="1" x14ac:dyDescent="0.25">
      <c r="A395" s="36"/>
      <c r="B395" s="51">
        <v>43346</v>
      </c>
      <c r="C395" s="42">
        <f t="shared" si="35"/>
        <v>-100</v>
      </c>
      <c r="D395" s="48"/>
      <c r="E395" s="20">
        <v>0</v>
      </c>
      <c r="F395" s="14">
        <v>0</v>
      </c>
      <c r="G395" s="49" t="str">
        <f t="shared" si="42"/>
        <v/>
      </c>
      <c r="H395" s="33" t="str">
        <f t="shared" si="37"/>
        <v/>
      </c>
      <c r="I395" s="33" t="str">
        <f t="shared" si="38"/>
        <v/>
      </c>
      <c r="J395" s="20">
        <v>0</v>
      </c>
      <c r="K395" s="14">
        <v>2</v>
      </c>
      <c r="L395" s="49">
        <f t="shared" si="43"/>
        <v>-100</v>
      </c>
      <c r="M395" s="33" t="str">
        <f t="shared" si="40"/>
        <v/>
      </c>
      <c r="N395" s="34">
        <f t="shared" si="41"/>
        <v>5.371752104383887E-4</v>
      </c>
    </row>
    <row r="396" spans="1:14" x14ac:dyDescent="0.25">
      <c r="A396" s="36"/>
      <c r="B396" s="19"/>
      <c r="C396" s="42"/>
      <c r="D396" s="48"/>
      <c r="E396" s="20"/>
      <c r="F396" s="14"/>
      <c r="G396" s="49"/>
      <c r="H396" s="33"/>
      <c r="I396" s="33"/>
      <c r="J396" s="20"/>
      <c r="K396" s="14"/>
      <c r="L396" s="49"/>
      <c r="M396" s="33"/>
      <c r="N396" s="34"/>
    </row>
    <row r="397" spans="1:14" ht="14.95" customHeight="1" x14ac:dyDescent="0.25">
      <c r="A397" s="18"/>
      <c r="B397" s="10" t="s">
        <v>4</v>
      </c>
      <c r="C397" s="43"/>
      <c r="D397" s="6"/>
      <c r="E397" s="11">
        <f>SUM(E10 + E19 + E37 + E50 + E63 + E79 + E97 + E121 + E131 + E144 + E156 + E175 + E188 + E202 + E216 + E231 + E239 + E247 + E260 + E268 + E273 + E279 + E285 + E290 + E297 + E305 + E310 + E313 + E319 + E325 + E329 + E335 + E337 + E343 + E345 + E349 + E354 + E356 + E358 + E362 + E365 + E367 + E369 + E375 + E377 + E379 + E381 + E383 + E387 + E389 + E391 + E394)</f>
        <v>34820</v>
      </c>
      <c r="F397" s="11">
        <f>SUM(F10 + F19 + F37 + F50 + F63 + F79 + F97 + F121 + F131 + F144 + F156 + F175 + F188 + F202 + F216 + F231 + F239 + F247 + F260 + F268 + F273 + F279 + F285 + F290 + F297 + F305 + F310 + F313 + F319 + F325 + F329 + F335 + F337 + F343 + F345 + F349 + F354 + F356 + F358 + F362 + F365 + F367 + F369 + F375 + F377 + F379 + F381 + F383 + F387 + F389 + F391 + F394)</f>
        <v>37281</v>
      </c>
      <c r="G397" s="11"/>
      <c r="H397" s="7"/>
      <c r="I397" s="7"/>
      <c r="J397" s="11">
        <f>SUM(J10 + J19 + J37 + J50 + J63 + J79 + J97 + J121 + J131 + J144 + J156 + J175 + J188 + J202 + J216 + J231 + J239 + J247 + J260 + J268 + J273 + J279 + J285 + J290 + J297 + J305 + J310 + J313 + J319 + J325 + J329 + J335 + J337 + J343 + J345 + J349 + J354 + J356 + J358 + J362 + J365 + J367 + J369 + J375 + J377 + J379 + J381 + J383 + J387 + J389 + J391 + J394)</f>
        <v>379255</v>
      </c>
      <c r="K397" s="11">
        <f>SUM(K10 + K19 + K37 + K50 + K63 + K79 + K97 + K121 + K131 + K144 + K156 + K175 + K188 + K202 + K216 + K231 + K239 + K247 + K260 + K268 + K273 + K279 + K285 + K290 + K297 + K305 + K310 + K313 + K319 + K325 + K329 + K335 + K337 + K343 + K345 + K349 + K354 + K356 + K358 + K362 + K365 + K367 + K369 + K375 + K377 + K379 + K381 + K383 + K387 + K389 + K391 + K394)</f>
        <v>372318</v>
      </c>
      <c r="L397" s="11"/>
      <c r="M397" s="7"/>
      <c r="N397" s="10"/>
    </row>
    <row r="398" spans="1:14" x14ac:dyDescent="0.25">
      <c r="A398" s="18"/>
      <c r="B398" s="17" t="s">
        <v>11</v>
      </c>
      <c r="C398" s="44"/>
      <c r="D398" s="6"/>
      <c r="E398" s="24">
        <f>CntPeriod-CntPeriodPrevYear</f>
        <v>-2461</v>
      </c>
      <c r="F398" s="24"/>
      <c r="G398" s="30">
        <f>(CntPeriod/CntPeriodPrevYear)-100%</f>
        <v>-6.6012177784930626E-2</v>
      </c>
      <c r="H398" s="27"/>
      <c r="I398" s="28"/>
      <c r="J398" s="26">
        <f>CntYearAck-CntPrevYearAck</f>
        <v>6937</v>
      </c>
      <c r="K398" s="25"/>
      <c r="L398" s="23">
        <f>(CntYearAck/CntPrevYearAck)-100%</f>
        <v>1.8631922174055404E-2</v>
      </c>
      <c r="M398" s="22"/>
      <c r="N398" s="21"/>
    </row>
    <row r="399" spans="1:14" x14ac:dyDescent="0.25">
      <c r="A399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98:H398 J398:L398">
    <cfRule type="cellIs" dxfId="3" priority="28" stopIfTrue="1" operator="lessThan">
      <formula>0</formula>
    </cfRule>
  </conditionalFormatting>
  <conditionalFormatting sqref="G10:G396 L10:L396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4.95" customHeight="1" x14ac:dyDescent="0.35">
      <c r="E4" s="37"/>
      <c r="F4" s="53"/>
      <c r="G4" s="53"/>
      <c r="H4" s="53"/>
      <c r="I4" s="53"/>
      <c r="J4" s="53"/>
      <c r="K4" s="53"/>
      <c r="L4" s="53"/>
      <c r="M4" s="53"/>
      <c r="N4" s="37"/>
      <c r="P4" s="69">
        <v>43070</v>
      </c>
      <c r="Q4" s="70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4.95" customHeight="1" x14ac:dyDescent="0.35">
      <c r="E4" s="46"/>
      <c r="F4" s="53"/>
      <c r="G4" s="53"/>
      <c r="H4" s="53"/>
      <c r="I4" s="53"/>
      <c r="J4" s="53"/>
      <c r="K4" s="53"/>
      <c r="L4" s="53"/>
      <c r="M4" s="53"/>
      <c r="N4" s="46"/>
      <c r="P4" s="69">
        <v>43070</v>
      </c>
      <c r="Q4" s="70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19.909032181513759</v>
      </c>
      <c r="C1" s="35">
        <v>19.133643820604966</v>
      </c>
      <c r="E1" s="35">
        <v>50.914634146341463</v>
      </c>
      <c r="F1" s="35">
        <v>12.243629583592293</v>
      </c>
      <c r="G1" t="s">
        <v>262</v>
      </c>
    </row>
    <row r="2" spans="1:7" x14ac:dyDescent="0.25">
      <c r="A2" t="s">
        <v>28</v>
      </c>
      <c r="B2" s="35">
        <v>15.148119339230862</v>
      </c>
      <c r="C2" s="35">
        <v>15.530541096589475</v>
      </c>
      <c r="E2" s="35">
        <v>45.220030349013655</v>
      </c>
      <c r="F2" s="35">
        <v>-5.8227848101265822</v>
      </c>
      <c r="G2" t="s">
        <v>285</v>
      </c>
    </row>
    <row r="3" spans="1:7" x14ac:dyDescent="0.25">
      <c r="A3" t="s">
        <v>47</v>
      </c>
      <c r="B3" s="35">
        <v>6.0845605199667769</v>
      </c>
      <c r="C3" s="35">
        <v>5.9980983997550483</v>
      </c>
      <c r="E3" s="35">
        <v>18.773006134969325</v>
      </c>
      <c r="F3" s="35">
        <v>16.564417177914109</v>
      </c>
      <c r="G3" t="s">
        <v>161</v>
      </c>
    </row>
    <row r="4" spans="1:7" x14ac:dyDescent="0.25">
      <c r="A4" t="s">
        <v>61</v>
      </c>
      <c r="B4" s="35">
        <v>6.0742772013552893</v>
      </c>
      <c r="C4" s="35">
        <v>5.8519867425158063</v>
      </c>
      <c r="E4" s="35">
        <v>15.361077111383109</v>
      </c>
      <c r="F4" s="35">
        <v>5.7325133100789429</v>
      </c>
      <c r="G4" t="s">
        <v>61</v>
      </c>
    </row>
    <row r="5" spans="1:7" x14ac:dyDescent="0.25">
      <c r="A5" t="s">
        <v>75</v>
      </c>
      <c r="B5" s="35">
        <v>5.6476513163966198</v>
      </c>
      <c r="C5" s="35">
        <v>5.9481411051842779</v>
      </c>
      <c r="E5" s="35">
        <v>14.583333333333334</v>
      </c>
      <c r="F5" s="35">
        <v>-12.161444503451939</v>
      </c>
      <c r="G5" t="s">
        <v>298</v>
      </c>
    </row>
    <row r="6" spans="1:7" x14ac:dyDescent="0.25">
      <c r="A6" t="s">
        <v>92</v>
      </c>
      <c r="B6" s="35">
        <v>5.4367114474430132</v>
      </c>
      <c r="C6" s="35">
        <v>6.086732309477382</v>
      </c>
      <c r="E6" s="35">
        <v>14.363143631436316</v>
      </c>
      <c r="F6" s="35">
        <v>7.9082641360221431E-2</v>
      </c>
      <c r="G6" t="s">
        <v>276</v>
      </c>
    </row>
    <row r="7" spans="1:7" x14ac:dyDescent="0.25">
      <c r="A7" t="s">
        <v>111</v>
      </c>
      <c r="B7" s="35">
        <v>5.1769917337938853</v>
      </c>
      <c r="C7" s="35">
        <v>4.5659892887263043</v>
      </c>
      <c r="E7" s="35">
        <v>7.731958762886598</v>
      </c>
      <c r="F7" s="35">
        <v>10.621387283236993</v>
      </c>
      <c r="G7" t="s">
        <v>305</v>
      </c>
    </row>
    <row r="8" spans="1:7" x14ac:dyDescent="0.25">
      <c r="A8" t="s">
        <v>136</v>
      </c>
      <c r="B8" s="35">
        <v>4.5665844880093873</v>
      </c>
      <c r="C8" s="35">
        <v>4.3508506169457295</v>
      </c>
      <c r="E8" s="35">
        <v>6.0922541340295906</v>
      </c>
      <c r="F8" s="35">
        <v>10.873799916515932</v>
      </c>
      <c r="G8" t="s">
        <v>147</v>
      </c>
    </row>
    <row r="9" spans="1:7" x14ac:dyDescent="0.25">
      <c r="A9" t="s">
        <v>147</v>
      </c>
      <c r="B9" s="35">
        <v>4.2021858643920318</v>
      </c>
      <c r="C9" s="35">
        <v>3.8606782374206996</v>
      </c>
      <c r="E9" s="35">
        <v>3.1859557867360206</v>
      </c>
      <c r="F9" s="35">
        <v>15.494117647058825</v>
      </c>
      <c r="G9" t="s">
        <v>111</v>
      </c>
    </row>
    <row r="10" spans="1:7" x14ac:dyDescent="0.25">
      <c r="A10" t="s">
        <v>161</v>
      </c>
      <c r="B10" s="35">
        <v>3.2563842269712993</v>
      </c>
      <c r="C10" s="35">
        <v>2.845685677297364</v>
      </c>
      <c r="E10" s="35">
        <v>1.639344262295082</v>
      </c>
      <c r="F10" s="35">
        <v>1.568345323741007</v>
      </c>
      <c r="G10" t="s">
        <v>215</v>
      </c>
    </row>
    <row r="11" spans="1:7" x14ac:dyDescent="0.25">
      <c r="A11" t="s">
        <v>166</v>
      </c>
      <c r="B11" s="35">
        <v>3.09369685304083</v>
      </c>
      <c r="C11" s="35">
        <v>3.391724278707986</v>
      </c>
      <c r="E11" s="35">
        <v>0.88613203367301718</v>
      </c>
      <c r="F11" s="35">
        <v>3.3315421816227833</v>
      </c>
      <c r="G11" t="s">
        <v>47</v>
      </c>
    </row>
    <row r="12" spans="1:7" x14ac:dyDescent="0.25">
      <c r="A12" t="s">
        <v>186</v>
      </c>
      <c r="B12" s="35">
        <v>2.5001647967726202</v>
      </c>
      <c r="C12" s="35">
        <v>2.6377988708577078</v>
      </c>
      <c r="E12" s="35">
        <v>-3.0873493975903612</v>
      </c>
      <c r="F12" s="35">
        <v>6.9140070374714497</v>
      </c>
      <c r="G12" t="s">
        <v>136</v>
      </c>
    </row>
    <row r="13" spans="1:7" x14ac:dyDescent="0.25">
      <c r="A13" t="s">
        <v>200</v>
      </c>
      <c r="B13" s="35">
        <v>2.1028068186312638</v>
      </c>
      <c r="C13" s="35">
        <v>2.6388732212785846</v>
      </c>
      <c r="E13" s="35">
        <v>-3.4951941081013604</v>
      </c>
      <c r="F13" s="35">
        <v>5.9911844801931551</v>
      </c>
      <c r="G13" t="s">
        <v>18</v>
      </c>
    </row>
    <row r="14" spans="1:7" x14ac:dyDescent="0.25">
      <c r="A14" t="s">
        <v>215</v>
      </c>
      <c r="B14" s="35">
        <v>1.8612806686793846</v>
      </c>
      <c r="C14" s="35">
        <v>1.8666838562734007</v>
      </c>
      <c r="E14" s="35">
        <v>-5.239179954441914</v>
      </c>
      <c r="F14" s="35">
        <v>-11.699712426214621</v>
      </c>
      <c r="G14" t="s">
        <v>253</v>
      </c>
    </row>
    <row r="15" spans="1:7" x14ac:dyDescent="0.25">
      <c r="A15" t="s">
        <v>228</v>
      </c>
      <c r="B15" s="35">
        <v>1.8538977732660085</v>
      </c>
      <c r="C15" s="35">
        <v>2.1621302220145142</v>
      </c>
      <c r="E15" s="35">
        <v>-11.801986981843097</v>
      </c>
      <c r="F15" s="35">
        <v>-0.64507203016100856</v>
      </c>
      <c r="G15" t="s">
        <v>28</v>
      </c>
    </row>
    <row r="16" spans="1:7" x14ac:dyDescent="0.25">
      <c r="A16" t="s">
        <v>244</v>
      </c>
      <c r="B16" s="35">
        <v>1.6395301314419057</v>
      </c>
      <c r="C16" s="35">
        <v>1.532829462985942</v>
      </c>
      <c r="E16" s="35">
        <v>-18.427787934186473</v>
      </c>
      <c r="F16" s="35">
        <v>-9.0150913423351859</v>
      </c>
      <c r="G16" t="s">
        <v>92</v>
      </c>
    </row>
    <row r="17" spans="1:7" x14ac:dyDescent="0.25">
      <c r="A17" t="s">
        <v>253</v>
      </c>
      <c r="B17" s="35">
        <v>1.5382789943441748</v>
      </c>
      <c r="C17" s="35">
        <v>1.7745583076832172</v>
      </c>
      <c r="E17" s="35">
        <v>-22.960429897410844</v>
      </c>
      <c r="F17" s="35">
        <v>-3.2827598663415518</v>
      </c>
      <c r="G17" t="s">
        <v>75</v>
      </c>
    </row>
    <row r="18" spans="1:7" x14ac:dyDescent="0.25">
      <c r="A18" t="s">
        <v>262</v>
      </c>
      <c r="B18" s="35">
        <v>1.4285902624882993</v>
      </c>
      <c r="C18" s="35">
        <v>1.296472370393051</v>
      </c>
      <c r="E18" s="35">
        <v>-23.360655737704921</v>
      </c>
      <c r="F18" s="35">
        <v>8.9539162432100934</v>
      </c>
      <c r="G18" t="s">
        <v>244</v>
      </c>
    </row>
    <row r="19" spans="1:7" x14ac:dyDescent="0.25">
      <c r="A19" t="s">
        <v>276</v>
      </c>
      <c r="B19" s="35">
        <v>1.3347220208039445</v>
      </c>
      <c r="C19" s="35">
        <v>1.3585161071986851</v>
      </c>
      <c r="E19" s="35">
        <v>-23.52941176470588</v>
      </c>
      <c r="F19" s="35">
        <v>-1.5545192094159448</v>
      </c>
      <c r="G19" t="s">
        <v>291</v>
      </c>
    </row>
    <row r="20" spans="1:7" x14ac:dyDescent="0.25">
      <c r="A20" t="s">
        <v>285</v>
      </c>
      <c r="B20" s="35">
        <v>1.2751315078245509</v>
      </c>
      <c r="C20" s="35">
        <v>1.379197352800563</v>
      </c>
      <c r="E20" s="35">
        <v>-25.152439024390244</v>
      </c>
      <c r="F20" s="35">
        <v>-12.658385093167702</v>
      </c>
      <c r="G20" t="s">
        <v>228</v>
      </c>
    </row>
    <row r="21" spans="1:7" x14ac:dyDescent="0.25">
      <c r="A21" t="s">
        <v>291</v>
      </c>
      <c r="B21" s="35">
        <v>1.1688705488391715</v>
      </c>
      <c r="C21" s="35">
        <v>1.2094499863020323</v>
      </c>
      <c r="E21" s="35">
        <v>-30.76923076923077</v>
      </c>
      <c r="F21" s="35">
        <v>-7.0874247703515998</v>
      </c>
      <c r="G21" t="s">
        <v>166</v>
      </c>
    </row>
    <row r="22" spans="1:7" x14ac:dyDescent="0.25">
      <c r="A22" t="s">
        <v>298</v>
      </c>
      <c r="B22" s="35">
        <v>0.87223635812316258</v>
      </c>
      <c r="C22" s="35">
        <v>1.011500921255486</v>
      </c>
      <c r="E22" s="35">
        <v>-36.883408071748882</v>
      </c>
      <c r="F22" s="35">
        <v>-3.4517869870685267</v>
      </c>
      <c r="G22" t="s">
        <v>186</v>
      </c>
    </row>
    <row r="23" spans="1:7" x14ac:dyDescent="0.25">
      <c r="A23" t="s">
        <v>305</v>
      </c>
      <c r="B23" s="35">
        <v>0.80737234841992866</v>
      </c>
      <c r="C23" s="35">
        <v>0.74345049124672991</v>
      </c>
      <c r="E23" s="35">
        <v>-38.94736842105263</v>
      </c>
      <c r="F23" s="35">
        <v>-18.829516539440203</v>
      </c>
      <c r="G23" t="s">
        <v>200</v>
      </c>
    </row>
    <row r="24" spans="1:7" x14ac:dyDescent="0.25">
      <c r="A24" t="s">
        <v>311</v>
      </c>
      <c r="B24" s="35">
        <v>0.72009597764037392</v>
      </c>
      <c r="C24" s="35">
        <v>0.7383473267475652</v>
      </c>
      <c r="E24" s="35">
        <v>-3.1620553359683794</v>
      </c>
      <c r="F24" s="35">
        <v>-0.65478355765732998</v>
      </c>
      <c r="G24" t="s">
        <v>311</v>
      </c>
    </row>
    <row r="25" spans="1:7" x14ac:dyDescent="0.25">
      <c r="A25" t="s">
        <v>319</v>
      </c>
      <c r="B25" s="35">
        <v>0.40869599609761242</v>
      </c>
      <c r="C25" s="35">
        <v>0.35883304057284365</v>
      </c>
      <c r="E25" s="35">
        <v>31.067961165048541</v>
      </c>
      <c r="F25" s="35">
        <v>16.017964071856287</v>
      </c>
      <c r="G25" t="s">
        <v>319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2018-01-01T12:34:44Z</dcterms:modified>
</cp:coreProperties>
</file>